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00" windowHeight="12540"/>
  </bookViews>
  <sheets>
    <sheet name="Sayfa1" sheetId="1" r:id="rId1"/>
    <sheet name="Sayfa2" sheetId="2" r:id="rId2"/>
    <sheet name="Sayfa3" sheetId="3" r:id="rId3"/>
  </sheets>
  <calcPr calcId="124519"/>
</workbook>
</file>

<file path=xl/calcChain.xml><?xml version="1.0" encoding="utf-8"?>
<calcChain xmlns="http://schemas.openxmlformats.org/spreadsheetml/2006/main">
  <c r="G23" i="1"/>
  <c r="E23"/>
  <c r="G38"/>
  <c r="E38"/>
  <c r="G31"/>
  <c r="E31"/>
  <c r="G20"/>
  <c r="E20"/>
  <c r="G28"/>
  <c r="G34"/>
  <c r="G35"/>
  <c r="G22"/>
  <c r="G21"/>
  <c r="G18"/>
  <c r="G39"/>
  <c r="G33"/>
  <c r="G9"/>
  <c r="G37"/>
  <c r="G15"/>
  <c r="G8"/>
  <c r="G27"/>
  <c r="G32"/>
  <c r="G11"/>
  <c r="G13"/>
  <c r="G16"/>
  <c r="G10"/>
  <c r="G30"/>
  <c r="H30" s="1"/>
  <c r="G17"/>
  <c r="G36"/>
  <c r="G29"/>
  <c r="G14"/>
  <c r="G24"/>
  <c r="G25"/>
  <c r="H25" s="1"/>
  <c r="G19"/>
  <c r="G12"/>
  <c r="E28"/>
  <c r="H28" s="1"/>
  <c r="E34"/>
  <c r="E35"/>
  <c r="E22"/>
  <c r="H22" s="1"/>
  <c r="E21"/>
  <c r="E18"/>
  <c r="H18" s="1"/>
  <c r="E39"/>
  <c r="E33"/>
  <c r="E9"/>
  <c r="H9" s="1"/>
  <c r="E37"/>
  <c r="E15"/>
  <c r="E8"/>
  <c r="H8" s="1"/>
  <c r="E27"/>
  <c r="E32"/>
  <c r="H32" s="1"/>
  <c r="E11"/>
  <c r="E13"/>
  <c r="E16"/>
  <c r="H16" s="1"/>
  <c r="E10"/>
  <c r="E30"/>
  <c r="E17"/>
  <c r="H17" s="1"/>
  <c r="E36"/>
  <c r="H36" s="1"/>
  <c r="E29"/>
  <c r="E26"/>
  <c r="H26" s="1"/>
  <c r="E14"/>
  <c r="E24"/>
  <c r="E25"/>
  <c r="E19"/>
  <c r="E12"/>
  <c r="H12" s="1"/>
  <c r="H23" l="1"/>
  <c r="H14"/>
  <c r="H11"/>
  <c r="H39"/>
  <c r="H24"/>
  <c r="H27"/>
  <c r="H21"/>
  <c r="H19"/>
  <c r="H37"/>
  <c r="H34"/>
  <c r="H29"/>
  <c r="H10"/>
  <c r="H15"/>
  <c r="H35"/>
  <c r="H13"/>
  <c r="H33"/>
  <c r="H38"/>
  <c r="H31"/>
  <c r="H20"/>
</calcChain>
</file>

<file path=xl/sharedStrings.xml><?xml version="1.0" encoding="utf-8"?>
<sst xmlns="http://schemas.openxmlformats.org/spreadsheetml/2006/main" count="115" uniqueCount="53">
  <si>
    <t>Kontenjan</t>
  </si>
  <si>
    <t>ALES</t>
  </si>
  <si>
    <t>LİSANS</t>
  </si>
  <si>
    <t>SIRA NO</t>
  </si>
  <si>
    <t>ADI-SOYADI</t>
  </si>
  <si>
    <t>ALES PUANI</t>
  </si>
  <si>
    <t>ALES 50%</t>
  </si>
  <si>
    <t>LİSANS PUANI</t>
  </si>
  <si>
    <t>LİSANS 50%</t>
  </si>
  <si>
    <t>GENEL TOPLAM</t>
  </si>
  <si>
    <t>SONUÇ</t>
  </si>
  <si>
    <t>Bilim Sınavına Katılabilir</t>
  </si>
  <si>
    <t>Abdurrahman KARABAŞ</t>
  </si>
  <si>
    <t>Hemşirelik</t>
  </si>
  <si>
    <t>Derya ARSLANTÜRK</t>
  </si>
  <si>
    <t>Ümmühan APAYDIN</t>
  </si>
  <si>
    <t>Hasan KARAKOYUN</t>
  </si>
  <si>
    <t>Burcu ÇELİK</t>
  </si>
  <si>
    <t>Sınav Yeri</t>
  </si>
  <si>
    <t>Sınav Tarihi ve Saati</t>
  </si>
  <si>
    <t xml:space="preserve"> </t>
  </si>
  <si>
    <r>
      <t xml:space="preserve">Not: Lisansüstü eğitime giriş sınavları ve başarı değerlendirmesi
MADDE 9 – </t>
    </r>
    <r>
      <rPr>
        <sz val="11"/>
        <color theme="1"/>
        <rFont val="Times New Roman"/>
        <family val="1"/>
        <charset val="162"/>
      </rPr>
      <t>(1) Lisansüstü programlara müracaat eden öğrenciler için ilanda gösterilen zaman ve yerde, jüri tarafından yazılı bilim sınavı yapılır. Jüri EABDK’nin teklifi ve EYK’nin kararıyla üç veya beş asil ve iki yedek üyeden oluşur. İlgili ALES notunun %50’si ve lisans mezuniyet notunun %50’si alınıp sıralama yapılarak bilim sınavına ilan edilen kontenjanın</t>
    </r>
    <r>
      <rPr>
        <b/>
        <u/>
        <sz val="11"/>
        <color theme="1"/>
        <rFont val="Times New Roman"/>
        <family val="1"/>
        <charset val="162"/>
      </rPr>
      <t xml:space="preserve"> üç katı öğrenci</t>
    </r>
    <r>
      <rPr>
        <sz val="11"/>
        <color theme="1"/>
        <rFont val="Times New Roman"/>
        <family val="1"/>
        <charset val="162"/>
      </rPr>
      <t xml:space="preserve"> çağrılır. Bilim sınavına katılmayan veya sınavda 50 ve üzeri not alamayan öğrencilerin başarı notu hesaplanmaz.</t>
    </r>
  </si>
  <si>
    <t>Sağlık Bilimler Fakültesi 303 Nolu Salon</t>
  </si>
  <si>
    <t>Seray EKEN</t>
  </si>
  <si>
    <t>Metehan ÇAĞLAYAN</t>
  </si>
  <si>
    <t>Nesli FİN</t>
  </si>
  <si>
    <t>Büşra Nur KARACAN</t>
  </si>
  <si>
    <t>Ceyda TAŞ DOĞAN</t>
  </si>
  <si>
    <t>Can TAŞ KOLAK</t>
  </si>
  <si>
    <t>Mustafa BOR</t>
  </si>
  <si>
    <t>Ahmet SARI</t>
  </si>
  <si>
    <t>Halime ÖRNEK</t>
  </si>
  <si>
    <t>Gülay ERİKCİ</t>
  </si>
  <si>
    <t>Hüseyin ŞAHİN</t>
  </si>
  <si>
    <t>Elif KILIÇ DURAK</t>
  </si>
  <si>
    <t>Bahar ERTEN</t>
  </si>
  <si>
    <t>Tuğçe KABAK</t>
  </si>
  <si>
    <t>Büşra ÜSTÜNDAĞ</t>
  </si>
  <si>
    <t>Selin YURDAKUL</t>
  </si>
  <si>
    <t>Muhammet Ekrem GÜLER</t>
  </si>
  <si>
    <t>Funda GÜRBÜZ</t>
  </si>
  <si>
    <t>Nazlıhan ONAT</t>
  </si>
  <si>
    <t>Gizem Teslime GÜN</t>
  </si>
  <si>
    <t>Uğur ÜNAL</t>
  </si>
  <si>
    <t>Ahmet Buğra ÇEKÇEOĞLU</t>
  </si>
  <si>
    <t>Pelin Birsen KILIÇ</t>
  </si>
  <si>
    <t>Muhammed Serhat GÜÇLÜ</t>
  </si>
  <si>
    <t>22/01/2019 - 11:00</t>
  </si>
  <si>
    <t>Hatice DOĞAN</t>
  </si>
  <si>
    <t>Günay ARSLAN</t>
  </si>
  <si>
    <t>Nesrin GÖK</t>
  </si>
  <si>
    <t>ANA BİLİM DALI</t>
  </si>
  <si>
    <t>KARAMANOĞLU MEHMETBEY ÜNİVERSİTESİ SAĞLIK BİLİMLERİ ENSTİTÜSÜ TEZLİ YÜKSEK LİSANS İKİNCİ ÖĞRETİM PROGRAMI 2018 - 2019 BAHAR DÖNEMİ BİLİM SINAVINA KATILACAK ÖĞRENCİ LİSTESİ</t>
  </si>
</sst>
</file>

<file path=xl/styles.xml><?xml version="1.0" encoding="utf-8"?>
<styleSheet xmlns="http://schemas.openxmlformats.org/spreadsheetml/2006/main">
  <fonts count="7">
    <font>
      <sz val="11"/>
      <color theme="1"/>
      <name val="Calibri"/>
      <family val="2"/>
      <charset val="162"/>
      <scheme val="minor"/>
    </font>
    <font>
      <b/>
      <sz val="11"/>
      <color theme="1"/>
      <name val="Calibri"/>
      <family val="2"/>
      <charset val="162"/>
      <scheme val="minor"/>
    </font>
    <font>
      <sz val="12"/>
      <color theme="1"/>
      <name val="Times New Roman"/>
      <family val="1"/>
      <charset val="162"/>
    </font>
    <font>
      <b/>
      <sz val="12"/>
      <color theme="1"/>
      <name val="Times New Roman"/>
      <family val="1"/>
      <charset val="162"/>
    </font>
    <font>
      <b/>
      <sz val="11"/>
      <color theme="1"/>
      <name val="Times New Roman"/>
      <family val="1"/>
      <charset val="162"/>
    </font>
    <font>
      <sz val="11"/>
      <color theme="1"/>
      <name val="Times New Roman"/>
      <family val="1"/>
      <charset val="162"/>
    </font>
    <font>
      <b/>
      <u/>
      <sz val="11"/>
      <color theme="1"/>
      <name val="Times New Roman"/>
      <family val="1"/>
      <charset val="162"/>
    </font>
  </fonts>
  <fills count="4">
    <fill>
      <patternFill patternType="none"/>
    </fill>
    <fill>
      <patternFill patternType="gray125"/>
    </fill>
    <fill>
      <patternFill patternType="solid">
        <fgColor rgb="FF00B0F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wrapText="1"/>
    </xf>
    <xf numFmtId="0" fontId="2" fillId="2" borderId="0" xfId="0" applyFont="1" applyFill="1"/>
    <xf numFmtId="0" fontId="3" fillId="2" borderId="1" xfId="0" applyFont="1" applyFill="1" applyBorder="1"/>
    <xf numFmtId="9" fontId="3" fillId="2" borderId="1" xfId="0" applyNumberFormat="1" applyFont="1" applyFill="1" applyBorder="1"/>
    <xf numFmtId="0" fontId="3" fillId="0" borderId="0" xfId="0" applyFont="1"/>
    <xf numFmtId="0" fontId="0" fillId="0" borderId="0" xfId="0"/>
    <xf numFmtId="0" fontId="0" fillId="0" borderId="0" xfId="0"/>
    <xf numFmtId="0" fontId="2" fillId="0" borderId="1" xfId="0" applyFont="1" applyBorder="1"/>
    <xf numFmtId="0" fontId="3" fillId="0" borderId="0" xfId="0" applyFont="1" applyAlignment="1"/>
    <xf numFmtId="0" fontId="1" fillId="0" borderId="0" xfId="0" applyFont="1"/>
    <xf numFmtId="0" fontId="2" fillId="0" borderId="1" xfId="0" applyFont="1" applyBorder="1" applyAlignment="1">
      <alignment horizontal="left"/>
    </xf>
    <xf numFmtId="0" fontId="4" fillId="0" borderId="0" xfId="0" applyFont="1" applyAlignment="1">
      <alignment horizontal="justify" vertical="justify" wrapText="1"/>
    </xf>
    <xf numFmtId="0" fontId="3" fillId="2" borderId="1" xfId="0" applyFont="1" applyFill="1" applyBorder="1" applyAlignment="1">
      <alignment horizontal="center"/>
    </xf>
    <xf numFmtId="0" fontId="3" fillId="3" borderId="0" xfId="0" applyFont="1" applyFill="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6"/>
  <sheetViews>
    <sheetView tabSelected="1" topLeftCell="A28" workbookViewId="0">
      <selection activeCell="F4" sqref="F4"/>
    </sheetView>
  </sheetViews>
  <sheetFormatPr defaultRowHeight="15"/>
  <cols>
    <col min="1" max="1" width="10.42578125" bestFit="1" customWidth="1"/>
    <col min="2" max="2" width="33.140625" bestFit="1" customWidth="1"/>
    <col min="3" max="3" width="26.140625" customWidth="1"/>
    <col min="4" max="4" width="14.42578125" bestFit="1" customWidth="1"/>
    <col min="5" max="5" width="14.85546875" customWidth="1"/>
    <col min="6" max="6" width="16.85546875" bestFit="1" customWidth="1"/>
    <col min="7" max="7" width="14.42578125" bestFit="1" customWidth="1"/>
    <col min="8" max="8" width="19.42578125" customWidth="1"/>
    <col min="9" max="9" width="16" customWidth="1"/>
  </cols>
  <sheetData>
    <row r="1" spans="1:9" s="11" customFormat="1"/>
    <row r="2" spans="1:9" ht="36" customHeight="1">
      <c r="A2" s="19" t="s">
        <v>52</v>
      </c>
      <c r="B2" s="19"/>
      <c r="C2" s="19"/>
      <c r="D2" s="19"/>
      <c r="E2" s="19"/>
      <c r="F2" s="19"/>
      <c r="G2" s="19"/>
      <c r="H2" s="19"/>
      <c r="I2" s="19"/>
    </row>
    <row r="4" spans="1:9" s="12" customFormat="1" ht="15.75">
      <c r="B4" s="10"/>
      <c r="C4" s="10"/>
      <c r="D4" s="10"/>
      <c r="E4" s="15"/>
    </row>
    <row r="5" spans="1:9" ht="15.75">
      <c r="A5" s="2" t="s">
        <v>0</v>
      </c>
      <c r="B5" s="3">
        <v>30</v>
      </c>
      <c r="C5" s="1"/>
      <c r="D5" s="1"/>
      <c r="E5" s="1"/>
      <c r="F5" s="1"/>
      <c r="G5" s="1"/>
      <c r="H5" s="1"/>
      <c r="I5" s="1"/>
    </row>
    <row r="6" spans="1:9" ht="15.75">
      <c r="A6" s="7"/>
      <c r="B6" s="7"/>
      <c r="C6" s="7"/>
      <c r="D6" s="18" t="s">
        <v>1</v>
      </c>
      <c r="E6" s="18"/>
      <c r="F6" s="18" t="s">
        <v>2</v>
      </c>
      <c r="G6" s="18"/>
      <c r="H6" s="7"/>
      <c r="I6" s="7"/>
    </row>
    <row r="7" spans="1:9" ht="15.75">
      <c r="A7" s="8" t="s">
        <v>3</v>
      </c>
      <c r="B7" s="8" t="s">
        <v>4</v>
      </c>
      <c r="C7" s="8" t="s">
        <v>51</v>
      </c>
      <c r="D7" s="8" t="s">
        <v>5</v>
      </c>
      <c r="E7" s="9" t="s">
        <v>6</v>
      </c>
      <c r="F7" s="8" t="s">
        <v>7</v>
      </c>
      <c r="G7" s="9" t="s">
        <v>8</v>
      </c>
      <c r="H7" s="8" t="s">
        <v>9</v>
      </c>
      <c r="I7" s="9" t="s">
        <v>10</v>
      </c>
    </row>
    <row r="8" spans="1:9" ht="31.5" customHeight="1">
      <c r="A8" s="4">
        <v>1</v>
      </c>
      <c r="B8" s="13" t="s">
        <v>15</v>
      </c>
      <c r="C8" s="5" t="s">
        <v>13</v>
      </c>
      <c r="D8" s="16">
        <v>73.136510000000001</v>
      </c>
      <c r="E8" s="16">
        <f>73.13651*0.5</f>
        <v>36.568255000000001</v>
      </c>
      <c r="F8" s="16">
        <v>79</v>
      </c>
      <c r="G8" s="16">
        <f>79*0.5</f>
        <v>39.5</v>
      </c>
      <c r="H8" s="16">
        <f t="shared" ref="H8:H39" si="0">E8+G8</f>
        <v>76.068254999999994</v>
      </c>
      <c r="I8" s="6" t="s">
        <v>11</v>
      </c>
    </row>
    <row r="9" spans="1:9" ht="31.5" customHeight="1">
      <c r="A9" s="4">
        <v>2</v>
      </c>
      <c r="B9" s="13" t="s">
        <v>37</v>
      </c>
      <c r="C9" s="5" t="s">
        <v>13</v>
      </c>
      <c r="D9" s="16">
        <v>72.632080000000002</v>
      </c>
      <c r="E9" s="16">
        <f>72.63208*0.5</f>
        <v>36.316040000000001</v>
      </c>
      <c r="F9" s="16">
        <v>78.53</v>
      </c>
      <c r="G9" s="16">
        <f>78.52*0.5</f>
        <v>39.26</v>
      </c>
      <c r="H9" s="16">
        <f t="shared" si="0"/>
        <v>75.576040000000006</v>
      </c>
      <c r="I9" s="6" t="s">
        <v>11</v>
      </c>
    </row>
    <row r="10" spans="1:9" ht="31.5" customHeight="1">
      <c r="A10" s="4">
        <v>3</v>
      </c>
      <c r="B10" s="13" t="s">
        <v>30</v>
      </c>
      <c r="C10" s="5" t="s">
        <v>13</v>
      </c>
      <c r="D10" s="16">
        <v>81.639439999999993</v>
      </c>
      <c r="E10" s="16">
        <f>81.63944*0.5</f>
        <v>40.819719999999997</v>
      </c>
      <c r="F10" s="16">
        <v>67.7</v>
      </c>
      <c r="G10" s="16">
        <f>67.7*0.5</f>
        <v>33.85</v>
      </c>
      <c r="H10" s="16">
        <f t="shared" si="0"/>
        <v>74.669719999999998</v>
      </c>
      <c r="I10" s="6" t="s">
        <v>11</v>
      </c>
    </row>
    <row r="11" spans="1:9" ht="31.5" customHeight="1">
      <c r="A11" s="4">
        <v>4</v>
      </c>
      <c r="B11" s="13" t="s">
        <v>33</v>
      </c>
      <c r="C11" s="5" t="s">
        <v>13</v>
      </c>
      <c r="D11" s="16">
        <v>72.604839999999996</v>
      </c>
      <c r="E11" s="16">
        <f>72.60484*0.5</f>
        <v>36.302419999999998</v>
      </c>
      <c r="F11" s="16">
        <v>75.73</v>
      </c>
      <c r="G11" s="16">
        <f>75.73*0.5</f>
        <v>37.865000000000002</v>
      </c>
      <c r="H11" s="16">
        <f t="shared" si="0"/>
        <v>74.167419999999993</v>
      </c>
      <c r="I11" s="6" t="s">
        <v>11</v>
      </c>
    </row>
    <row r="12" spans="1:9" ht="31.5" customHeight="1">
      <c r="A12" s="4">
        <v>5</v>
      </c>
      <c r="B12" s="13" t="s">
        <v>23</v>
      </c>
      <c r="C12" s="5" t="s">
        <v>13</v>
      </c>
      <c r="D12" s="16">
        <v>70.504260000000002</v>
      </c>
      <c r="E12" s="16">
        <f>70.50426*0.5</f>
        <v>35.252130000000001</v>
      </c>
      <c r="F12" s="16">
        <v>77.36</v>
      </c>
      <c r="G12" s="16">
        <f>77.36*0.5</f>
        <v>38.68</v>
      </c>
      <c r="H12" s="16">
        <f t="shared" si="0"/>
        <v>73.932130000000001</v>
      </c>
      <c r="I12" s="6" t="s">
        <v>11</v>
      </c>
    </row>
    <row r="13" spans="1:9" ht="31.5" customHeight="1">
      <c r="A13" s="4">
        <v>6</v>
      </c>
      <c r="B13" s="13" t="s">
        <v>32</v>
      </c>
      <c r="C13" s="5" t="s">
        <v>13</v>
      </c>
      <c r="D13" s="16">
        <v>67.332620000000006</v>
      </c>
      <c r="E13" s="16">
        <f>67.33262*0.5</f>
        <v>33.666310000000003</v>
      </c>
      <c r="F13" s="16">
        <v>79.23</v>
      </c>
      <c r="G13" s="16">
        <f>79.23*0.5</f>
        <v>39.615000000000002</v>
      </c>
      <c r="H13" s="16">
        <f t="shared" si="0"/>
        <v>73.281310000000005</v>
      </c>
      <c r="I13" s="6" t="s">
        <v>11</v>
      </c>
    </row>
    <row r="14" spans="1:9" ht="31.5" customHeight="1">
      <c r="A14" s="4">
        <v>7</v>
      </c>
      <c r="B14" s="13" t="s">
        <v>26</v>
      </c>
      <c r="C14" s="5" t="s">
        <v>13</v>
      </c>
      <c r="D14" s="16">
        <v>73.141970000000001</v>
      </c>
      <c r="E14" s="16">
        <f>73.14197*0.5</f>
        <v>36.570985</v>
      </c>
      <c r="F14" s="16">
        <v>72.05</v>
      </c>
      <c r="G14" s="16">
        <f>72.05*0.5</f>
        <v>36.024999999999999</v>
      </c>
      <c r="H14" s="16">
        <f t="shared" si="0"/>
        <v>72.595984999999999</v>
      </c>
      <c r="I14" s="6" t="s">
        <v>11</v>
      </c>
    </row>
    <row r="15" spans="1:9" ht="31.5" customHeight="1">
      <c r="A15" s="4">
        <v>8</v>
      </c>
      <c r="B15" s="13" t="s">
        <v>35</v>
      </c>
      <c r="C15" s="5" t="s">
        <v>13</v>
      </c>
      <c r="D15" s="16">
        <v>71.872309999999999</v>
      </c>
      <c r="E15" s="16">
        <f>71.87231*0.5</f>
        <v>35.936154999999999</v>
      </c>
      <c r="F15" s="16">
        <v>72.7</v>
      </c>
      <c r="G15" s="16">
        <f>72.7*0.5</f>
        <v>36.35</v>
      </c>
      <c r="H15" s="16">
        <f t="shared" si="0"/>
        <v>72.286155000000008</v>
      </c>
      <c r="I15" s="6" t="s">
        <v>11</v>
      </c>
    </row>
    <row r="16" spans="1:9" ht="31.5" customHeight="1">
      <c r="A16" s="4">
        <v>9</v>
      </c>
      <c r="B16" s="13" t="s">
        <v>31</v>
      </c>
      <c r="C16" s="5" t="s">
        <v>13</v>
      </c>
      <c r="D16" s="16">
        <v>61.037559999999999</v>
      </c>
      <c r="E16" s="16">
        <f>61.03756*0.5</f>
        <v>30.51878</v>
      </c>
      <c r="F16" s="16">
        <v>82.73</v>
      </c>
      <c r="G16" s="16">
        <f>82.73*0.5</f>
        <v>41.365000000000002</v>
      </c>
      <c r="H16" s="16">
        <f t="shared" si="0"/>
        <v>71.883780000000002</v>
      </c>
      <c r="I16" s="6" t="s">
        <v>11</v>
      </c>
    </row>
    <row r="17" spans="1:9" ht="31.5" customHeight="1">
      <c r="A17" s="4">
        <v>10</v>
      </c>
      <c r="B17" s="13" t="s">
        <v>16</v>
      </c>
      <c r="C17" s="5" t="s">
        <v>13</v>
      </c>
      <c r="D17" s="16">
        <v>72.995369999999994</v>
      </c>
      <c r="E17" s="16">
        <f>72.99537*0.5</f>
        <v>36.497684999999997</v>
      </c>
      <c r="F17" s="16">
        <v>70.3</v>
      </c>
      <c r="G17" s="16">
        <f>70.3*0.5</f>
        <v>35.15</v>
      </c>
      <c r="H17" s="16">
        <f t="shared" si="0"/>
        <v>71.647684999999996</v>
      </c>
      <c r="I17" s="6" t="s">
        <v>11</v>
      </c>
    </row>
    <row r="18" spans="1:9" ht="31.5" customHeight="1">
      <c r="A18" s="4">
        <v>11</v>
      </c>
      <c r="B18" s="13" t="s">
        <v>40</v>
      </c>
      <c r="C18" s="5" t="s">
        <v>13</v>
      </c>
      <c r="D18" s="16">
        <v>66.694640000000007</v>
      </c>
      <c r="E18" s="16">
        <f>66.69464*0.5</f>
        <v>33.347320000000003</v>
      </c>
      <c r="F18" s="16">
        <v>76.28</v>
      </c>
      <c r="G18" s="16">
        <f>76.28*0.5</f>
        <v>38.14</v>
      </c>
      <c r="H18" s="16">
        <f t="shared" si="0"/>
        <v>71.487320000000011</v>
      </c>
      <c r="I18" s="6" t="s">
        <v>11</v>
      </c>
    </row>
    <row r="19" spans="1:9" ht="31.5" customHeight="1">
      <c r="A19" s="4">
        <v>12</v>
      </c>
      <c r="B19" s="13" t="s">
        <v>14</v>
      </c>
      <c r="C19" s="5" t="s">
        <v>13</v>
      </c>
      <c r="D19" s="16">
        <v>71.351200000000006</v>
      </c>
      <c r="E19" s="16">
        <f>71.3512*0.5</f>
        <v>35.675600000000003</v>
      </c>
      <c r="F19" s="16">
        <v>71.3</v>
      </c>
      <c r="G19" s="16">
        <f>71.3*0.5</f>
        <v>35.65</v>
      </c>
      <c r="H19" s="16">
        <f t="shared" si="0"/>
        <v>71.325600000000009</v>
      </c>
      <c r="I19" s="6" t="s">
        <v>11</v>
      </c>
    </row>
    <row r="20" spans="1:9" ht="31.5" customHeight="1">
      <c r="A20" s="4">
        <v>13</v>
      </c>
      <c r="B20" s="13" t="s">
        <v>45</v>
      </c>
      <c r="C20" s="5" t="s">
        <v>13</v>
      </c>
      <c r="D20" s="16">
        <v>69.695430000000002</v>
      </c>
      <c r="E20" s="16">
        <f>69.69543*0.5</f>
        <v>34.847715000000001</v>
      </c>
      <c r="F20" s="16">
        <v>72.459999999999994</v>
      </c>
      <c r="G20" s="16">
        <f>72.46*0.5</f>
        <v>36.229999999999997</v>
      </c>
      <c r="H20" s="16">
        <f t="shared" si="0"/>
        <v>71.077714999999998</v>
      </c>
      <c r="I20" s="6" t="s">
        <v>11</v>
      </c>
    </row>
    <row r="21" spans="1:9" ht="31.5" customHeight="1">
      <c r="A21" s="4">
        <v>14</v>
      </c>
      <c r="B21" s="13" t="s">
        <v>41</v>
      </c>
      <c r="C21" s="5" t="s">
        <v>13</v>
      </c>
      <c r="D21" s="16">
        <v>71.136250000000004</v>
      </c>
      <c r="E21" s="16">
        <f>71.13625*0.5</f>
        <v>35.568125000000002</v>
      </c>
      <c r="F21" s="16">
        <v>70.36</v>
      </c>
      <c r="G21" s="16">
        <f>70.36*0.5</f>
        <v>35.18</v>
      </c>
      <c r="H21" s="16">
        <f t="shared" si="0"/>
        <v>70.748125000000002</v>
      </c>
      <c r="I21" s="6" t="s">
        <v>11</v>
      </c>
    </row>
    <row r="22" spans="1:9" ht="31.5" customHeight="1">
      <c r="A22" s="4">
        <v>15</v>
      </c>
      <c r="B22" s="13" t="s">
        <v>42</v>
      </c>
      <c r="C22" s="5" t="s">
        <v>13</v>
      </c>
      <c r="D22" s="16">
        <v>60.569769999999998</v>
      </c>
      <c r="E22" s="16">
        <f>60.56977*0.5</f>
        <v>30.284884999999999</v>
      </c>
      <c r="F22" s="16">
        <v>80.8</v>
      </c>
      <c r="G22" s="16">
        <f>80.8*0.5</f>
        <v>40.4</v>
      </c>
      <c r="H22" s="16">
        <f t="shared" si="0"/>
        <v>70.684884999999994</v>
      </c>
      <c r="I22" s="6" t="s">
        <v>11</v>
      </c>
    </row>
    <row r="23" spans="1:9" ht="31.5" customHeight="1">
      <c r="A23" s="4">
        <v>16</v>
      </c>
      <c r="B23" s="13" t="s">
        <v>50</v>
      </c>
      <c r="C23" s="5" t="s">
        <v>13</v>
      </c>
      <c r="D23" s="16">
        <v>78.332030000000003</v>
      </c>
      <c r="E23" s="16">
        <f>78.33203*0.5</f>
        <v>39.166015000000002</v>
      </c>
      <c r="F23" s="16">
        <v>62.2</v>
      </c>
      <c r="G23" s="16">
        <f>62.2*0.5</f>
        <v>31.1</v>
      </c>
      <c r="H23" s="16">
        <f t="shared" si="0"/>
        <v>70.26601500000001</v>
      </c>
      <c r="I23" s="6" t="s">
        <v>11</v>
      </c>
    </row>
    <row r="24" spans="1:9" ht="31.5" customHeight="1">
      <c r="A24" s="4">
        <v>17</v>
      </c>
      <c r="B24" s="13" t="s">
        <v>25</v>
      </c>
      <c r="C24" s="5" t="s">
        <v>13</v>
      </c>
      <c r="D24" s="16">
        <v>67.758889999999994</v>
      </c>
      <c r="E24" s="16">
        <f>67.75589*0.5</f>
        <v>33.877944999999997</v>
      </c>
      <c r="F24" s="16">
        <v>72.5</v>
      </c>
      <c r="G24" s="16">
        <f>72.5*0.5</f>
        <v>36.25</v>
      </c>
      <c r="H24" s="16">
        <f t="shared" si="0"/>
        <v>70.127944999999997</v>
      </c>
      <c r="I24" s="6" t="s">
        <v>11</v>
      </c>
    </row>
    <row r="25" spans="1:9" ht="31.5" customHeight="1">
      <c r="A25" s="4">
        <v>18</v>
      </c>
      <c r="B25" s="13" t="s">
        <v>24</v>
      </c>
      <c r="C25" s="5" t="s">
        <v>13</v>
      </c>
      <c r="D25" s="16">
        <v>71.719700000000003</v>
      </c>
      <c r="E25" s="16">
        <f>71.7197*0.5</f>
        <v>35.859850000000002</v>
      </c>
      <c r="F25" s="16">
        <v>68.260000000000005</v>
      </c>
      <c r="G25" s="16">
        <f>68.26*0.5</f>
        <v>34.130000000000003</v>
      </c>
      <c r="H25" s="16">
        <f t="shared" si="0"/>
        <v>69.989850000000004</v>
      </c>
      <c r="I25" s="6" t="s">
        <v>11</v>
      </c>
    </row>
    <row r="26" spans="1:9" ht="31.5" customHeight="1">
      <c r="A26" s="4">
        <v>19</v>
      </c>
      <c r="B26" s="13" t="s">
        <v>27</v>
      </c>
      <c r="C26" s="5" t="s">
        <v>13</v>
      </c>
      <c r="D26" s="16">
        <v>64.836129999999997</v>
      </c>
      <c r="E26" s="16">
        <f>64.83613*0.5</f>
        <v>32.418064999999999</v>
      </c>
      <c r="F26" s="16">
        <v>72.23</v>
      </c>
      <c r="G26" s="16">
        <v>36.115000000000002</v>
      </c>
      <c r="H26" s="16">
        <f t="shared" si="0"/>
        <v>68.533064999999993</v>
      </c>
      <c r="I26" s="6" t="s">
        <v>11</v>
      </c>
    </row>
    <row r="27" spans="1:9" ht="31.5" customHeight="1">
      <c r="A27" s="4">
        <v>20</v>
      </c>
      <c r="B27" s="13" t="s">
        <v>34</v>
      </c>
      <c r="C27" s="5" t="s">
        <v>13</v>
      </c>
      <c r="D27" s="16">
        <v>67.798439999999999</v>
      </c>
      <c r="E27" s="16">
        <f>67.79844*0.5</f>
        <v>33.89922</v>
      </c>
      <c r="F27" s="16">
        <v>68.92</v>
      </c>
      <c r="G27" s="16">
        <f>68.92*0.5</f>
        <v>34.46</v>
      </c>
      <c r="H27" s="16">
        <f t="shared" si="0"/>
        <v>68.359219999999993</v>
      </c>
      <c r="I27" s="6" t="s">
        <v>11</v>
      </c>
    </row>
    <row r="28" spans="1:9" ht="31.5" customHeight="1">
      <c r="A28" s="4">
        <v>21</v>
      </c>
      <c r="B28" s="13" t="s">
        <v>17</v>
      </c>
      <c r="C28" s="5" t="s">
        <v>13</v>
      </c>
      <c r="D28" s="16">
        <v>63.215020000000003</v>
      </c>
      <c r="E28" s="16">
        <f>63.21502*0.5</f>
        <v>31.607510000000001</v>
      </c>
      <c r="F28" s="16">
        <v>72</v>
      </c>
      <c r="G28" s="16">
        <f>72*0.5</f>
        <v>36</v>
      </c>
      <c r="H28" s="16">
        <f t="shared" si="0"/>
        <v>67.607510000000005</v>
      </c>
      <c r="I28" s="6" t="s">
        <v>11</v>
      </c>
    </row>
    <row r="29" spans="1:9" ht="31.5" customHeight="1">
      <c r="A29" s="4">
        <v>22</v>
      </c>
      <c r="B29" s="13" t="s">
        <v>28</v>
      </c>
      <c r="C29" s="5" t="s">
        <v>13</v>
      </c>
      <c r="D29" s="16">
        <v>66.239850000000004</v>
      </c>
      <c r="E29" s="16">
        <f>66.23985*0.5</f>
        <v>33.119925000000002</v>
      </c>
      <c r="F29" s="16">
        <v>68.709999999999994</v>
      </c>
      <c r="G29" s="16">
        <f>68.71*0.5</f>
        <v>34.354999999999997</v>
      </c>
      <c r="H29" s="16">
        <f t="shared" si="0"/>
        <v>67.474924999999999</v>
      </c>
      <c r="I29" s="6" t="s">
        <v>11</v>
      </c>
    </row>
    <row r="30" spans="1:9" ht="31.5" customHeight="1">
      <c r="A30" s="4">
        <v>23</v>
      </c>
      <c r="B30" s="13" t="s">
        <v>12</v>
      </c>
      <c r="C30" s="5" t="s">
        <v>13</v>
      </c>
      <c r="D30" s="16">
        <v>60.394449999999999</v>
      </c>
      <c r="E30" s="16">
        <f>60.39445*0.5</f>
        <v>30.197225</v>
      </c>
      <c r="F30" s="16">
        <v>73.400000000000006</v>
      </c>
      <c r="G30" s="16">
        <f>73.4*0.5</f>
        <v>36.700000000000003</v>
      </c>
      <c r="H30" s="16">
        <f t="shared" si="0"/>
        <v>66.897225000000006</v>
      </c>
      <c r="I30" s="6" t="s">
        <v>11</v>
      </c>
    </row>
    <row r="31" spans="1:9" ht="31.5" customHeight="1">
      <c r="A31" s="4">
        <v>24</v>
      </c>
      <c r="B31" s="13" t="s">
        <v>46</v>
      </c>
      <c r="C31" s="5" t="s">
        <v>13</v>
      </c>
      <c r="D31" s="16">
        <v>62.768999999999998</v>
      </c>
      <c r="E31" s="16">
        <f>62.769*0.5</f>
        <v>31.384499999999999</v>
      </c>
      <c r="F31" s="16">
        <v>69.599999999999994</v>
      </c>
      <c r="G31" s="16">
        <f>69.6*0.5</f>
        <v>34.799999999999997</v>
      </c>
      <c r="H31" s="16">
        <f t="shared" si="0"/>
        <v>66.1845</v>
      </c>
      <c r="I31" s="6" t="s">
        <v>11</v>
      </c>
    </row>
    <row r="32" spans="1:9" ht="31.5" customHeight="1">
      <c r="A32" s="4">
        <v>25</v>
      </c>
      <c r="B32" s="13" t="s">
        <v>48</v>
      </c>
      <c r="C32" s="5" t="s">
        <v>13</v>
      </c>
      <c r="D32" s="16">
        <v>62.180639999999997</v>
      </c>
      <c r="E32" s="16">
        <f>62.18064*0.5</f>
        <v>31.090319999999998</v>
      </c>
      <c r="F32" s="16">
        <v>70.13</v>
      </c>
      <c r="G32" s="16">
        <f>70.13*0.5</f>
        <v>35.064999999999998</v>
      </c>
      <c r="H32" s="16">
        <f t="shared" si="0"/>
        <v>66.155319999999989</v>
      </c>
      <c r="I32" s="6" t="s">
        <v>11</v>
      </c>
    </row>
    <row r="33" spans="1:9" ht="31.5" customHeight="1">
      <c r="A33" s="4">
        <v>26</v>
      </c>
      <c r="B33" s="13" t="s">
        <v>38</v>
      </c>
      <c r="C33" s="5" t="s">
        <v>13</v>
      </c>
      <c r="D33" s="16">
        <v>65.664649999999995</v>
      </c>
      <c r="E33" s="16">
        <f>65.66465*0.5</f>
        <v>32.832324999999997</v>
      </c>
      <c r="F33" s="16">
        <v>65.459999999999994</v>
      </c>
      <c r="G33" s="16">
        <f>65.46*0.5</f>
        <v>32.729999999999997</v>
      </c>
      <c r="H33" s="16">
        <f t="shared" si="0"/>
        <v>65.562324999999987</v>
      </c>
      <c r="I33" s="6" t="s">
        <v>11</v>
      </c>
    </row>
    <row r="34" spans="1:9" ht="31.5" customHeight="1">
      <c r="A34" s="4">
        <v>27</v>
      </c>
      <c r="B34" s="13" t="s">
        <v>44</v>
      </c>
      <c r="C34" s="5" t="s">
        <v>13</v>
      </c>
      <c r="D34" s="16">
        <v>68.909909999999996</v>
      </c>
      <c r="E34" s="16">
        <f>68.90991*0.5</f>
        <v>34.454954999999998</v>
      </c>
      <c r="F34" s="16">
        <v>61.26</v>
      </c>
      <c r="G34" s="16">
        <f>61.26*0.5</f>
        <v>30.63</v>
      </c>
      <c r="H34" s="16">
        <f t="shared" si="0"/>
        <v>65.084954999999994</v>
      </c>
      <c r="I34" s="6" t="s">
        <v>11</v>
      </c>
    </row>
    <row r="35" spans="1:9" ht="31.5" customHeight="1">
      <c r="A35" s="4">
        <v>28</v>
      </c>
      <c r="B35" s="13" t="s">
        <v>43</v>
      </c>
      <c r="C35" s="5" t="s">
        <v>13</v>
      </c>
      <c r="D35" s="16">
        <v>67.927049999999994</v>
      </c>
      <c r="E35" s="16">
        <f>67.92105*0.5</f>
        <v>33.960524999999997</v>
      </c>
      <c r="F35" s="16">
        <v>61.96</v>
      </c>
      <c r="G35" s="16">
        <f>61.96*0.5</f>
        <v>30.98</v>
      </c>
      <c r="H35" s="16">
        <f t="shared" si="0"/>
        <v>64.940524999999994</v>
      </c>
      <c r="I35" s="6" t="s">
        <v>11</v>
      </c>
    </row>
    <row r="36" spans="1:9" ht="31.5" customHeight="1">
      <c r="A36" s="4">
        <v>29</v>
      </c>
      <c r="B36" s="13" t="s">
        <v>29</v>
      </c>
      <c r="C36" s="5" t="s">
        <v>13</v>
      </c>
      <c r="D36" s="16">
        <v>58.817889999999998</v>
      </c>
      <c r="E36" s="16">
        <f>58.81789*0.5</f>
        <v>29.408944999999999</v>
      </c>
      <c r="F36" s="16">
        <v>68.8</v>
      </c>
      <c r="G36" s="16">
        <f>68.8*0.5</f>
        <v>34.4</v>
      </c>
      <c r="H36" s="16">
        <f t="shared" si="0"/>
        <v>63.808944999999994</v>
      </c>
      <c r="I36" s="6" t="s">
        <v>11</v>
      </c>
    </row>
    <row r="37" spans="1:9" ht="31.5" customHeight="1">
      <c r="A37" s="4">
        <v>30</v>
      </c>
      <c r="B37" s="13" t="s">
        <v>36</v>
      </c>
      <c r="C37" s="5" t="s">
        <v>13</v>
      </c>
      <c r="D37" s="16">
        <v>56.419350000000001</v>
      </c>
      <c r="E37" s="16">
        <f>56.41935*0.5</f>
        <v>28.209675000000001</v>
      </c>
      <c r="F37" s="16">
        <v>69.430000000000007</v>
      </c>
      <c r="G37" s="16">
        <f>69.43*0.5</f>
        <v>34.715000000000003</v>
      </c>
      <c r="H37" s="16">
        <f t="shared" si="0"/>
        <v>62.924675000000008</v>
      </c>
      <c r="I37" s="6" t="s">
        <v>11</v>
      </c>
    </row>
    <row r="38" spans="1:9" ht="31.5" customHeight="1">
      <c r="A38" s="4">
        <v>31</v>
      </c>
      <c r="B38" s="13" t="s">
        <v>49</v>
      </c>
      <c r="C38" s="5" t="s">
        <v>13</v>
      </c>
      <c r="D38" s="16">
        <v>55.013849999999998</v>
      </c>
      <c r="E38" s="16">
        <f>55.01385*0.5</f>
        <v>27.506924999999999</v>
      </c>
      <c r="F38" s="16">
        <v>64.53</v>
      </c>
      <c r="G38" s="16">
        <f>64.53*0.5</f>
        <v>32.265000000000001</v>
      </c>
      <c r="H38" s="16">
        <f t="shared" si="0"/>
        <v>59.771924999999996</v>
      </c>
      <c r="I38" s="6" t="s">
        <v>11</v>
      </c>
    </row>
    <row r="39" spans="1:9" ht="31.5" customHeight="1">
      <c r="A39" s="4">
        <v>32</v>
      </c>
      <c r="B39" s="13" t="s">
        <v>39</v>
      </c>
      <c r="C39" s="5" t="s">
        <v>13</v>
      </c>
      <c r="D39" s="16">
        <v>63.190939999999998</v>
      </c>
      <c r="E39" s="16">
        <f>63.19094*0.5</f>
        <v>31.595469999999999</v>
      </c>
      <c r="F39" s="16">
        <v>54.73</v>
      </c>
      <c r="G39" s="16">
        <f>54.73*0.5</f>
        <v>27.364999999999998</v>
      </c>
      <c r="H39" s="16">
        <f t="shared" si="0"/>
        <v>58.960470000000001</v>
      </c>
      <c r="I39" s="6" t="s">
        <v>11</v>
      </c>
    </row>
    <row r="42" spans="1:9" ht="15.75">
      <c r="B42" s="10" t="s">
        <v>18</v>
      </c>
      <c r="C42" s="14" t="s">
        <v>22</v>
      </c>
      <c r="D42" s="14"/>
      <c r="E42" s="14"/>
    </row>
    <row r="43" spans="1:9" ht="15.75">
      <c r="B43" s="10" t="s">
        <v>19</v>
      </c>
      <c r="C43" s="10" t="s">
        <v>47</v>
      </c>
      <c r="D43" s="10" t="s">
        <v>20</v>
      </c>
      <c r="E43" s="15"/>
    </row>
    <row r="46" spans="1:9" ht="82.5" customHeight="1">
      <c r="B46" s="17" t="s">
        <v>21</v>
      </c>
      <c r="C46" s="17"/>
      <c r="D46" s="17"/>
      <c r="E46" s="17"/>
      <c r="F46" s="17"/>
      <c r="G46" s="17"/>
      <c r="H46" s="17"/>
      <c r="I46" s="17"/>
    </row>
  </sheetData>
  <sortState ref="A8:H39">
    <sortCondition descending="1" ref="H8:H39"/>
  </sortState>
  <mergeCells count="4">
    <mergeCell ref="B46:I46"/>
    <mergeCell ref="D6:E6"/>
    <mergeCell ref="F6:G6"/>
    <mergeCell ref="A2:I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2018-08-03T14:24:08Z</dcterms:created>
  <dcterms:modified xsi:type="dcterms:W3CDTF">2019-01-16T06:10:09Z</dcterms:modified>
</cp:coreProperties>
</file>