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20" yWindow="-120" windowWidth="24240" windowHeight="13740"/>
  </bookViews>
  <sheets>
    <sheet name="5434 - AÇIĞA ALINMA" sheetId="1" r:id="rId1"/>
  </sheets>
  <definedNames>
    <definedName name="_xlnm.Print_Area" localSheetId="0">'5434 - AÇIĞA ALINMA'!$A$1:$K$72</definedName>
  </definedNames>
  <calcPr calcId="125725"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1" i="1"/>
  <c r="F42" s="1"/>
  <c r="D42"/>
  <c r="G41"/>
  <c r="D55"/>
  <c r="F54"/>
  <c r="J54" s="1"/>
  <c r="H11"/>
  <c r="F52"/>
  <c r="G40"/>
  <c r="G39"/>
  <c r="G38"/>
  <c r="G36"/>
  <c r="G35"/>
  <c r="G34"/>
  <c r="G33"/>
  <c r="G32"/>
  <c r="G31"/>
  <c r="G30"/>
  <c r="G27"/>
  <c r="G26"/>
  <c r="G25"/>
  <c r="G24"/>
  <c r="G23"/>
  <c r="F40"/>
  <c r="F39"/>
  <c r="H39" s="1"/>
  <c r="F38"/>
  <c r="F36"/>
  <c r="F35"/>
  <c r="J35" s="1"/>
  <c r="F34"/>
  <c r="J34" s="1"/>
  <c r="F33"/>
  <c r="F32"/>
  <c r="J32" s="1"/>
  <c r="F31"/>
  <c r="F30"/>
  <c r="J30" s="1"/>
  <c r="F29"/>
  <c r="J29" s="1"/>
  <c r="F27"/>
  <c r="J27" s="1"/>
  <c r="F26"/>
  <c r="J26" s="1"/>
  <c r="F25"/>
  <c r="H25" s="1"/>
  <c r="F23"/>
  <c r="H23" s="1"/>
  <c r="F24"/>
  <c r="H24" s="1"/>
  <c r="F28"/>
  <c r="J28" s="1"/>
  <c r="J52"/>
  <c r="F48"/>
  <c r="D48"/>
  <c r="J46"/>
  <c r="J48" s="1"/>
  <c r="F37"/>
  <c r="J37" s="1"/>
  <c r="H40"/>
  <c r="H26"/>
  <c r="H27"/>
  <c r="H33"/>
  <c r="H35"/>
  <c r="H38"/>
  <c r="H41" l="1"/>
  <c r="J41"/>
  <c r="J42" s="1"/>
  <c r="J25"/>
  <c r="J31"/>
  <c r="J39"/>
  <c r="J40"/>
  <c r="D49"/>
  <c r="J24"/>
  <c r="J23"/>
  <c r="J33"/>
  <c r="H31"/>
  <c r="J36"/>
  <c r="J38"/>
  <c r="H37"/>
  <c r="F53"/>
  <c r="J53" s="1"/>
  <c r="J55" s="1"/>
  <c r="J59" s="1"/>
  <c r="H28"/>
  <c r="H36"/>
  <c r="H34"/>
  <c r="H32"/>
  <c r="H30"/>
  <c r="H29"/>
  <c r="F58" l="1"/>
  <c r="F55"/>
  <c r="J60"/>
  <c r="D16" s="1"/>
  <c r="J58" l="1"/>
</calcChain>
</file>

<file path=xl/comments1.xml><?xml version="1.0" encoding="utf-8"?>
<comments xmlns="http://schemas.openxmlformats.org/spreadsheetml/2006/main">
  <authors>
    <author>Sami Yeniel</author>
    <author>mustafa</author>
  </authors>
  <commentList>
    <comment ref="H10" authorId="0">
      <text>
        <r>
          <rPr>
            <b/>
            <sz val="9"/>
            <color indexed="81"/>
            <rFont val="Tahoma"/>
            <family val="2"/>
            <charset val="162"/>
          </rPr>
          <t xml:space="preserve">
Bordrodaki kıdem yılı yazılacak olup, ay kısmı yazılmaz.</t>
        </r>
      </text>
    </comment>
    <comment ref="D14" authorId="1">
      <text>
        <r>
          <rPr>
            <sz val="9"/>
            <color indexed="81"/>
            <rFont val="Tahoma"/>
            <family val="2"/>
            <charset val="162"/>
          </rPr>
          <t>ilgili ay kaç günse o yazılacak</t>
        </r>
        <r>
          <rPr>
            <sz val="9"/>
            <color indexed="81"/>
            <rFont val="Tahoma"/>
            <family val="2"/>
            <charset val="162"/>
          </rPr>
          <t xml:space="preserve">
</t>
        </r>
      </text>
    </comment>
    <comment ref="J37" authorId="1">
      <text>
        <r>
          <rPr>
            <sz val="9"/>
            <color indexed="81"/>
            <rFont val="Tahoma"/>
            <family val="2"/>
            <charset val="162"/>
          </rPr>
          <t>Geliştirme Ödeneği çalışmayı izleyen aybaşında çalışılıp alındığı için iade oluşmaz.</t>
        </r>
        <r>
          <rPr>
            <b/>
            <sz val="9"/>
            <color indexed="81"/>
            <rFont val="Tahoma"/>
            <family val="2"/>
            <charset val="162"/>
          </rPr>
          <t xml:space="preserve">
</t>
        </r>
        <r>
          <rPr>
            <sz val="9"/>
            <color indexed="81"/>
            <rFont val="Tahoma"/>
            <family val="2"/>
            <charset val="162"/>
          </rPr>
          <t xml:space="preserve">
</t>
        </r>
      </text>
    </comment>
    <comment ref="D49" authorId="1">
      <text>
        <r>
          <rPr>
            <sz val="9"/>
            <color indexed="81"/>
            <rFont val="Tahoma"/>
            <family val="2"/>
            <charset val="162"/>
          </rPr>
          <t>Hakediş toplamı Bordrodaki hakediş toplamı ile aynı olmalıdır.</t>
        </r>
        <r>
          <rPr>
            <b/>
            <sz val="9"/>
            <color indexed="81"/>
            <rFont val="Tahoma"/>
            <family val="2"/>
            <charset val="162"/>
          </rPr>
          <t xml:space="preserve">
</t>
        </r>
      </text>
    </comment>
    <comment ref="D52" authorId="1">
      <text>
        <r>
          <rPr>
            <sz val="9"/>
            <color indexed="81"/>
            <rFont val="Tahoma"/>
            <family val="2"/>
            <charset val="162"/>
          </rPr>
          <t>Gelir Vergisi Kısmına Bordrodaki Gelir Vergisi Kes. Tutarı yazılacak(Asgari Geçim i. Hariç)</t>
        </r>
      </text>
    </comment>
  </commentList>
</comments>
</file>

<file path=xl/sharedStrings.xml><?xml version="1.0" encoding="utf-8"?>
<sst xmlns="http://schemas.openxmlformats.org/spreadsheetml/2006/main" count="87" uniqueCount="80">
  <si>
    <t>YERSİZ VE FAZLA ÖDENEN AYLIKLARDAN DOĞAN</t>
  </si>
  <si>
    <t>Borçlunun Adı Soyadı</t>
  </si>
  <si>
    <t>Hizmet Süresi</t>
  </si>
  <si>
    <t xml:space="preserve">Ödenen Gün </t>
  </si>
  <si>
    <t>Alacaklının adı</t>
  </si>
  <si>
    <t>Borçlunun adresi</t>
  </si>
  <si>
    <t>Borcun Miktarı</t>
  </si>
  <si>
    <t xml:space="preserve">Borcun Ödeme Yeri </t>
  </si>
  <si>
    <t>7 günlük itiraz yeri</t>
  </si>
  <si>
    <t xml:space="preserve">TABLO 1 : AYLIK VE YAN ÖDEMELER </t>
  </si>
  <si>
    <t>AYLIK                               UNSURLARI</t>
  </si>
  <si>
    <t>TAHAKKUK                              ETTİRİLEN (A)</t>
  </si>
  <si>
    <t>TAHAKKUK ETTİRİLMESİ GEREKEN (B)</t>
  </si>
  <si>
    <t>FARK (C)</t>
  </si>
  <si>
    <t>Aylık</t>
  </si>
  <si>
    <t>Taban Aylığı</t>
  </si>
  <si>
    <t>Kıdem Aylığı</t>
  </si>
  <si>
    <t>Ek Gösterge</t>
  </si>
  <si>
    <t>Özel Hizmet Tazminatı</t>
  </si>
  <si>
    <t>Aile ve Çocuk Yardımı*</t>
  </si>
  <si>
    <t>Makam Tazminatı</t>
  </si>
  <si>
    <t>Dil Tazminatı</t>
  </si>
  <si>
    <t>Yan Ödeme</t>
  </si>
  <si>
    <t>Görev Tazminatı</t>
  </si>
  <si>
    <t>Ek ödeme</t>
  </si>
  <si>
    <t>Eğitim Öğretim Ödeneği</t>
  </si>
  <si>
    <t>Üniversite Ödeneği</t>
  </si>
  <si>
    <t>TOPLAM</t>
  </si>
  <si>
    <t xml:space="preserve">TABLO 2 : KESİNTİ YAPILAN KATKI PAYLARI </t>
  </si>
  <si>
    <t>FİİLEN ÖDENEN             (A)</t>
  </si>
  <si>
    <t>HAK EDİLEN (B)</t>
  </si>
  <si>
    <t>Emekli Keseneği %20</t>
  </si>
  <si>
    <t>Genel Sağlık S.% 12</t>
  </si>
  <si>
    <t>Hakediş Toplamı</t>
  </si>
  <si>
    <t xml:space="preserve">TABLO 3 : YASAL KESİNTİLER </t>
  </si>
  <si>
    <t>FİİLEN KESİLEN             (A)</t>
  </si>
  <si>
    <t>KESİLMESİ GEREKEN (B)</t>
  </si>
  <si>
    <t>Gelir Vergisi</t>
  </si>
  <si>
    <t>Damga Vergisi</t>
  </si>
  <si>
    <t>KİŞİDEN ALINACAK TUTAR</t>
  </si>
  <si>
    <t>İş bu ödeme ihtarının 7201 Sayılı Tebligat Kanununun amir hükümleri gereğince tarafınıza elden tebliğ edildiği tarihten itibaren borcunuzu tüm yasal faiziyle birlikte (1) ay içerisinde ödemeniz; borcun tamamına veya bir kısmına dair bir itirazınız varsa, tebligatın tarafınıza tebliği tarafından itibaren (7) gün içerisinde sebepleriyle birlikte itirazınızı yazılı olarak Üniversitemiz Strateji Geliştirme Daire Başkanlığına iletmek üzere Üniversitemiz Rektörlüğüne yapmanız, (1) aylık ödeme süresi içinde borcunuzu ödemediğiniz takdirde Kamu Zararlarının Tahsiline ilişkin Usul ve Esaslar Hakkında Yönetmeliğin 10/6. maddesi gereğince alacağın hükmen tahsili yoluna gidileceği, alacağın hükmen tahsili yoluna gidilmesi nedeniyle doğacak yargılama giderleri ile vekalet ücretlerinin tarafınıza ait olacağı hususu tebliğ olunur.</t>
  </si>
  <si>
    <t>BORÇLU</t>
  </si>
  <si>
    <t>KARAMANOĞLU MEHMETBEY ÜNİVERSİTESİ</t>
  </si>
  <si>
    <t>KMÜ Strateji Geliştirme D.Bşk.</t>
  </si>
  <si>
    <t>İdari Görev Ödeneği</t>
  </si>
  <si>
    <t>Geliştirme Ödeneği (*)</t>
  </si>
  <si>
    <t>Bildirim Tarihi                    :</t>
  </si>
  <si>
    <t>Adı ve Soyadı                     :</t>
  </si>
  <si>
    <t>İmza                                   :</t>
  </si>
  <si>
    <t>Banka ve Hesap Bilgisi</t>
  </si>
  <si>
    <t>İlişik Kesilme Tarihi</t>
  </si>
  <si>
    <t>5434 SK. 87. mad.'den</t>
  </si>
  <si>
    <t>HARCAMA YETKİLİSİ</t>
  </si>
  <si>
    <t>140 Nolu Hesaba Alınacak Tutar</t>
  </si>
  <si>
    <t>VERGİLERDEN MAHSUP EDİLECEK TUTAR</t>
  </si>
  <si>
    <t>Yükseköğr. Tazminatı</t>
  </si>
  <si>
    <t>Akademik Teşvik Öd.</t>
  </si>
  <si>
    <t>Tam Ödenecek Gün Sayısı</t>
  </si>
  <si>
    <t>2/3 Ödenecek Gün Sayısı</t>
  </si>
  <si>
    <t>Açığa Alınma</t>
  </si>
  <si>
    <t>TAM ÖDENMESİ GEREKEN KISIM</t>
  </si>
  <si>
    <t>2/3 ÖDENMESİ GEREKEN KISIM</t>
  </si>
  <si>
    <t>Harcama Birimi Adı-Kodu</t>
  </si>
  <si>
    <t>Borcun Sebebi</t>
  </si>
  <si>
    <t>T.C. Kimlik Numarası</t>
  </si>
  <si>
    <t>Emekli Sicil Numarası</t>
  </si>
  <si>
    <t>Toplu Sözleşme Ödeneği*</t>
  </si>
  <si>
    <t>Halk Bankası Sanayi Sitesi Şubesi</t>
  </si>
  <si>
    <t>TR300001200130900006000030</t>
  </si>
  <si>
    <t>BES Kesintisi</t>
  </si>
  <si>
    <t xml:space="preserve">     5434 - AÇIĞA ALINMA</t>
  </si>
  <si>
    <t xml:space="preserve"> KİŞİLERDEN ALACAKLARI HESAPLAMA CETVELİ   </t>
  </si>
  <si>
    <t>Sabit Ek ödeme</t>
  </si>
  <si>
    <t>Revizyon No        : 01</t>
  </si>
  <si>
    <t>Doküman No       : FR-201</t>
  </si>
  <si>
    <t>İlk Yayın Tarihi    : 05.02.2018</t>
  </si>
  <si>
    <t>Sayfa No             : 1/1</t>
  </si>
  <si>
    <t>Revizyon Tarihi    : 30.05.2024</t>
  </si>
  <si>
    <t xml:space="preserve">Hazırlayan
</t>
  </si>
  <si>
    <t xml:space="preserve">Kalite Sistem Onayı
</t>
  </si>
</sst>
</file>

<file path=xl/styles.xml><?xml version="1.0" encoding="utf-8"?>
<styleSheet xmlns="http://schemas.openxmlformats.org/spreadsheetml/2006/main">
  <fonts count="27">
    <font>
      <sz val="11"/>
      <color theme="1"/>
      <name val="Calibri"/>
      <family val="2"/>
      <charset val="162"/>
      <scheme val="minor"/>
    </font>
    <font>
      <b/>
      <sz val="11"/>
      <name val="Courier New Tur"/>
      <charset val="162"/>
    </font>
    <font>
      <b/>
      <sz val="10"/>
      <name val="Courier New Tur"/>
      <family val="3"/>
      <charset val="162"/>
    </font>
    <font>
      <b/>
      <sz val="10"/>
      <name val="Courier New"/>
      <family val="3"/>
      <charset val="162"/>
    </font>
    <font>
      <b/>
      <sz val="10.5"/>
      <name val="Courier New Tur"/>
      <family val="3"/>
      <charset val="162"/>
    </font>
    <font>
      <sz val="10"/>
      <name val="Arial"/>
      <family val="2"/>
      <charset val="162"/>
    </font>
    <font>
      <b/>
      <sz val="10.5"/>
      <name val="CG Times"/>
      <family val="1"/>
    </font>
    <font>
      <sz val="10"/>
      <name val="Times New Roman"/>
      <family val="1"/>
      <charset val="162"/>
    </font>
    <font>
      <b/>
      <i/>
      <sz val="10.5"/>
      <name val="Courier New Tur"/>
      <charset val="162"/>
    </font>
    <font>
      <b/>
      <sz val="10"/>
      <name val="CG Times"/>
      <family val="1"/>
    </font>
    <font>
      <sz val="10"/>
      <name val="CG Times"/>
      <family val="1"/>
    </font>
    <font>
      <b/>
      <sz val="10"/>
      <name val="Arial"/>
      <family val="2"/>
      <charset val="162"/>
    </font>
    <font>
      <sz val="9"/>
      <color indexed="81"/>
      <name val="Tahoma"/>
      <family val="2"/>
      <charset val="162"/>
    </font>
    <font>
      <b/>
      <sz val="9"/>
      <color indexed="81"/>
      <name val="Tahoma"/>
      <family val="2"/>
      <charset val="162"/>
    </font>
    <font>
      <b/>
      <sz val="10"/>
      <name val="Courier New"/>
      <family val="3"/>
    </font>
    <font>
      <b/>
      <sz val="10"/>
      <name val="Courier New Tur"/>
      <charset val="162"/>
    </font>
    <font>
      <b/>
      <sz val="10.5"/>
      <name val="Courier New Tur"/>
      <charset val="162"/>
    </font>
    <font>
      <b/>
      <sz val="9"/>
      <name val="Courier New"/>
      <family val="3"/>
      <charset val="162"/>
    </font>
    <font>
      <b/>
      <sz val="9"/>
      <name val="Courier New Tur"/>
      <family val="3"/>
      <charset val="162"/>
    </font>
    <font>
      <b/>
      <sz val="12"/>
      <name val="Calibri"/>
      <family val="2"/>
      <charset val="162"/>
      <scheme val="minor"/>
    </font>
    <font>
      <b/>
      <sz val="10"/>
      <name val="Calibri"/>
      <family val="2"/>
      <charset val="162"/>
      <scheme val="minor"/>
    </font>
    <font>
      <b/>
      <sz val="10.5"/>
      <name val="Calibri"/>
      <family val="2"/>
      <charset val="162"/>
      <scheme val="minor"/>
    </font>
    <font>
      <b/>
      <sz val="11"/>
      <color theme="1"/>
      <name val="Courier New"/>
      <family val="3"/>
      <charset val="162"/>
    </font>
    <font>
      <b/>
      <sz val="8"/>
      <name val="Courier New Tur"/>
      <family val="3"/>
      <charset val="162"/>
    </font>
    <font>
      <b/>
      <sz val="12"/>
      <color theme="1"/>
      <name val="Times New Roman"/>
      <family val="1"/>
      <charset val="162"/>
    </font>
    <font>
      <b/>
      <sz val="10"/>
      <color theme="1"/>
      <name val="Times New Roman"/>
      <family val="1"/>
      <charset val="162"/>
    </font>
    <font>
      <sz val="10.5"/>
      <color rgb="FF000000"/>
      <name val="Times New Roman"/>
      <family val="1"/>
      <charset val="162"/>
    </font>
  </fonts>
  <fills count="5">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rgb="FFFFFF0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diagonal/>
    </border>
  </borders>
  <cellStyleXfs count="1">
    <xf numFmtId="0" fontId="0" fillId="0" borderId="0"/>
  </cellStyleXfs>
  <cellXfs count="188">
    <xf numFmtId="0" fontId="0" fillId="0" borderId="0" xfId="0"/>
    <xf numFmtId="0" fontId="0" fillId="0" borderId="0" xfId="0" applyProtection="1">
      <protection locked="0"/>
    </xf>
    <xf numFmtId="0" fontId="2" fillId="0" borderId="1" xfId="0" applyFont="1" applyBorder="1" applyAlignment="1">
      <alignment vertical="center"/>
    </xf>
    <xf numFmtId="0" fontId="2" fillId="0" borderId="1" xfId="0" applyFont="1" applyBorder="1" applyAlignment="1">
      <alignment horizontal="left" vertical="center"/>
    </xf>
    <xf numFmtId="0" fontId="4" fillId="0" borderId="1" xfId="0" applyFont="1" applyBorder="1" applyAlignment="1">
      <alignment horizontal="left" vertical="center"/>
    </xf>
    <xf numFmtId="0" fontId="5" fillId="0" borderId="0" xfId="0" applyFont="1" applyProtection="1">
      <protection locked="0"/>
    </xf>
    <xf numFmtId="0" fontId="4" fillId="0" borderId="1" xfId="0" applyFont="1" applyBorder="1" applyAlignment="1">
      <alignment vertical="center"/>
    </xf>
    <xf numFmtId="4" fontId="0" fillId="0" borderId="0" xfId="0" applyNumberFormat="1" applyProtection="1">
      <protection locked="0"/>
    </xf>
    <xf numFmtId="0" fontId="4" fillId="0" borderId="1" xfId="0" applyFont="1" applyBorder="1" applyAlignment="1">
      <alignment horizontal="right" vertical="center"/>
    </xf>
    <xf numFmtId="0" fontId="7" fillId="0" borderId="0" xfId="0" applyFont="1" applyProtection="1">
      <protection locked="0"/>
    </xf>
    <xf numFmtId="0" fontId="4" fillId="0" borderId="0" xfId="0" applyFont="1" applyAlignment="1">
      <alignment vertical="center"/>
    </xf>
    <xf numFmtId="4" fontId="4" fillId="0" borderId="0" xfId="0" applyNumberFormat="1" applyFont="1" applyAlignment="1">
      <alignment vertical="center"/>
    </xf>
    <xf numFmtId="0" fontId="6" fillId="0" borderId="0" xfId="0" applyFont="1" applyAlignment="1">
      <alignment vertical="center"/>
    </xf>
    <xf numFmtId="0" fontId="4" fillId="0" borderId="2" xfId="0" applyFont="1" applyBorder="1" applyAlignment="1">
      <alignment horizontal="right" vertical="center"/>
    </xf>
    <xf numFmtId="0" fontId="4" fillId="2" borderId="3" xfId="0" applyFont="1" applyFill="1" applyBorder="1" applyAlignment="1">
      <alignment horizontal="right" vertical="center"/>
    </xf>
    <xf numFmtId="4" fontId="4" fillId="2" borderId="4" xfId="0" applyNumberFormat="1" applyFont="1" applyFill="1" applyBorder="1" applyAlignment="1">
      <alignment vertical="center"/>
    </xf>
    <xf numFmtId="0" fontId="4" fillId="2" borderId="4" xfId="0" applyFont="1" applyFill="1" applyBorder="1" applyAlignment="1">
      <alignment vertical="center"/>
    </xf>
    <xf numFmtId="49" fontId="6" fillId="2" borderId="4" xfId="0" applyNumberFormat="1" applyFont="1" applyFill="1" applyBorder="1" applyAlignment="1">
      <alignment horizontal="center" vertical="center"/>
    </xf>
    <xf numFmtId="4" fontId="4" fillId="2" borderId="5" xfId="0" applyNumberFormat="1" applyFont="1" applyFill="1" applyBorder="1" applyAlignment="1">
      <alignment vertical="center"/>
    </xf>
    <xf numFmtId="49" fontId="6" fillId="0" borderId="0" xfId="0" applyNumberFormat="1" applyFont="1" applyAlignment="1">
      <alignment horizontal="center" vertical="center"/>
    </xf>
    <xf numFmtId="0" fontId="0" fillId="0" borderId="0" xfId="0" applyAlignment="1">
      <alignment vertical="center"/>
    </xf>
    <xf numFmtId="0" fontId="11" fillId="0" borderId="0" xfId="0" applyFont="1"/>
    <xf numFmtId="0" fontId="9" fillId="0" borderId="0" xfId="0" applyFont="1" applyAlignment="1">
      <alignment horizontal="center" vertical="center"/>
    </xf>
    <xf numFmtId="0" fontId="4" fillId="0" borderId="1" xfId="0" applyFont="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4" fontId="0" fillId="0" borderId="9" xfId="0" applyNumberFormat="1" applyBorder="1"/>
    <xf numFmtId="0" fontId="10" fillId="0" borderId="0" xfId="0" applyFont="1"/>
    <xf numFmtId="0" fontId="0" fillId="0" borderId="10" xfId="0" applyBorder="1"/>
    <xf numFmtId="0" fontId="0" fillId="0" borderId="11" xfId="0" applyBorder="1"/>
    <xf numFmtId="0" fontId="0" fillId="0" borderId="12" xfId="0" applyBorder="1"/>
    <xf numFmtId="0" fontId="15" fillId="0" borderId="1" xfId="0" applyFont="1" applyBorder="1" applyAlignment="1">
      <alignment vertical="center"/>
    </xf>
    <xf numFmtId="4" fontId="16" fillId="0" borderId="3" xfId="0" applyNumberFormat="1" applyFont="1" applyBorder="1" applyAlignment="1" applyProtection="1">
      <alignment vertical="center"/>
      <protection hidden="1"/>
    </xf>
    <xf numFmtId="3" fontId="16" fillId="0" borderId="3" xfId="0" applyNumberFormat="1" applyFont="1" applyBorder="1" applyAlignment="1" applyProtection="1">
      <alignment vertical="center"/>
      <protection hidden="1"/>
    </xf>
    <xf numFmtId="4" fontId="16" fillId="0" borderId="5" xfId="0" applyNumberFormat="1" applyFont="1" applyBorder="1" applyAlignment="1" applyProtection="1">
      <alignment vertical="center"/>
      <protection hidden="1"/>
    </xf>
    <xf numFmtId="49" fontId="6" fillId="0" borderId="3" xfId="0" applyNumberFormat="1" applyFont="1" applyBorder="1" applyAlignment="1" applyProtection="1">
      <alignment horizontal="center" vertical="center"/>
      <protection hidden="1"/>
    </xf>
    <xf numFmtId="4" fontId="4" fillId="0" borderId="5" xfId="0" applyNumberFormat="1" applyFont="1" applyBorder="1" applyAlignment="1" applyProtection="1">
      <alignment vertical="center"/>
      <protection hidden="1"/>
    </xf>
    <xf numFmtId="0" fontId="6" fillId="0" borderId="3" xfId="0" applyFont="1" applyBorder="1" applyAlignment="1" applyProtection="1">
      <alignment vertical="center"/>
      <protection hidden="1"/>
    </xf>
    <xf numFmtId="0" fontId="16" fillId="0" borderId="5" xfId="0" applyFont="1" applyBorder="1" applyAlignment="1" applyProtection="1">
      <alignment vertical="center"/>
      <protection hidden="1"/>
    </xf>
    <xf numFmtId="0" fontId="16" fillId="0" borderId="3" xfId="0" applyFont="1" applyBorder="1" applyAlignment="1" applyProtection="1">
      <alignment vertical="center"/>
      <protection hidden="1"/>
    </xf>
    <xf numFmtId="0" fontId="4" fillId="0" borderId="13" xfId="0" applyFont="1" applyBorder="1" applyAlignment="1" applyProtection="1">
      <alignment vertical="center"/>
      <protection hidden="1"/>
    </xf>
    <xf numFmtId="49" fontId="6" fillId="0" borderId="14" xfId="0" applyNumberFormat="1" applyFont="1" applyBorder="1" applyAlignment="1" applyProtection="1">
      <alignment horizontal="center" vertical="center"/>
      <protection hidden="1"/>
    </xf>
    <xf numFmtId="4" fontId="4" fillId="0" borderId="13" xfId="0" applyNumberFormat="1" applyFont="1" applyBorder="1" applyAlignment="1" applyProtection="1">
      <alignment vertical="center"/>
      <protection hidden="1"/>
    </xf>
    <xf numFmtId="4" fontId="19" fillId="0" borderId="3" xfId="0" applyNumberFormat="1" applyFont="1" applyBorder="1" applyAlignment="1" applyProtection="1">
      <alignment vertical="center"/>
      <protection hidden="1"/>
    </xf>
    <xf numFmtId="4" fontId="19" fillId="0" borderId="5" xfId="0" applyNumberFormat="1" applyFont="1" applyBorder="1" applyAlignment="1" applyProtection="1">
      <alignment vertical="center"/>
      <protection hidden="1"/>
    </xf>
    <xf numFmtId="0" fontId="20" fillId="3" borderId="3" xfId="0" applyFont="1" applyFill="1" applyBorder="1" applyAlignment="1" applyProtection="1">
      <alignment vertical="center"/>
      <protection hidden="1"/>
    </xf>
    <xf numFmtId="0" fontId="20" fillId="3" borderId="4" xfId="0" applyFont="1" applyFill="1" applyBorder="1" applyAlignment="1" applyProtection="1">
      <alignment vertical="center"/>
      <protection hidden="1"/>
    </xf>
    <xf numFmtId="0" fontId="20" fillId="3" borderId="3" xfId="0" applyFont="1" applyFill="1" applyBorder="1" applyAlignment="1">
      <alignment vertical="center"/>
    </xf>
    <xf numFmtId="0" fontId="20" fillId="3" borderId="4" xfId="0" applyFont="1" applyFill="1" applyBorder="1" applyAlignment="1">
      <alignment vertical="center"/>
    </xf>
    <xf numFmtId="0" fontId="8" fillId="0" borderId="0" xfId="0" applyFont="1" applyAlignment="1">
      <alignment horizontal="center" vertical="center"/>
    </xf>
    <xf numFmtId="0" fontId="2" fillId="0" borderId="3" xfId="0" applyFont="1" applyBorder="1" applyAlignment="1">
      <alignment horizontal="left" vertical="center"/>
    </xf>
    <xf numFmtId="4" fontId="16" fillId="0" borderId="1" xfId="0" applyNumberFormat="1" applyFont="1" applyBorder="1" applyAlignment="1" applyProtection="1">
      <alignment vertical="center"/>
      <protection hidden="1"/>
    </xf>
    <xf numFmtId="0" fontId="16" fillId="0" borderId="13" xfId="0" applyFont="1" applyBorder="1" applyAlignment="1">
      <alignment vertical="center"/>
    </xf>
    <xf numFmtId="0" fontId="16" fillId="0" borderId="14" xfId="0" applyFont="1" applyBorder="1" applyAlignment="1">
      <alignment vertical="center"/>
    </xf>
    <xf numFmtId="4" fontId="16" fillId="0" borderId="5" xfId="0" applyNumberFormat="1" applyFont="1" applyBorder="1" applyAlignment="1">
      <alignment vertical="center"/>
    </xf>
    <xf numFmtId="0" fontId="24" fillId="3" borderId="29" xfId="0" applyFont="1" applyFill="1" applyBorder="1" applyAlignment="1" applyProtection="1">
      <alignment horizontal="center" vertical="center" wrapText="1"/>
      <protection locked="0"/>
    </xf>
    <xf numFmtId="0" fontId="24" fillId="3" borderId="22" xfId="0" applyFont="1" applyFill="1" applyBorder="1" applyAlignment="1" applyProtection="1">
      <alignment horizontal="center" vertical="center" wrapText="1"/>
      <protection locked="0"/>
    </xf>
    <xf numFmtId="0" fontId="24" fillId="3" borderId="5" xfId="0" applyFont="1" applyFill="1" applyBorder="1" applyAlignment="1" applyProtection="1">
      <alignment horizontal="center" vertical="center" wrapText="1"/>
      <protection locked="0"/>
    </xf>
    <xf numFmtId="0" fontId="24" fillId="3" borderId="1" xfId="0" applyFont="1" applyFill="1" applyBorder="1" applyAlignment="1" applyProtection="1">
      <alignment horizontal="center" vertical="center" wrapText="1"/>
      <protection locked="0"/>
    </xf>
    <xf numFmtId="0" fontId="24" fillId="3" borderId="30" xfId="0" applyFont="1" applyFill="1" applyBorder="1" applyAlignment="1" applyProtection="1">
      <alignment horizontal="center" vertical="center" wrapText="1"/>
      <protection locked="0"/>
    </xf>
    <xf numFmtId="0" fontId="24" fillId="3" borderId="27" xfId="0" applyFont="1" applyFill="1" applyBorder="1" applyAlignment="1" applyProtection="1">
      <alignment horizontal="center" vertical="center" wrapText="1"/>
      <protection locked="0"/>
    </xf>
    <xf numFmtId="0" fontId="0" fillId="0" borderId="21"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4"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26" xfId="0" applyBorder="1" applyAlignment="1" applyProtection="1">
      <alignment horizontal="center"/>
      <protection locked="0"/>
    </xf>
    <xf numFmtId="0" fontId="0" fillId="0" borderId="28" xfId="0" applyBorder="1" applyAlignment="1" applyProtection="1">
      <alignment horizontal="center"/>
      <protection locked="0"/>
    </xf>
    <xf numFmtId="0" fontId="26" fillId="3" borderId="22" xfId="0" applyFont="1" applyFill="1" applyBorder="1" applyAlignment="1" applyProtection="1">
      <alignment horizontal="left" vertical="center" wrapText="1"/>
      <protection locked="0"/>
    </xf>
    <xf numFmtId="0" fontId="26" fillId="3" borderId="23" xfId="0" applyFont="1" applyFill="1" applyBorder="1" applyAlignment="1" applyProtection="1">
      <alignment horizontal="left" vertical="center" wrapText="1"/>
      <protection locked="0"/>
    </xf>
    <xf numFmtId="0" fontId="26" fillId="3" borderId="1" xfId="0" applyFont="1" applyFill="1" applyBorder="1" applyAlignment="1" applyProtection="1">
      <alignment horizontal="left" vertical="center" wrapText="1"/>
      <protection locked="0"/>
    </xf>
    <xf numFmtId="0" fontId="26" fillId="3" borderId="25" xfId="0" applyFont="1" applyFill="1" applyBorder="1" applyAlignment="1" applyProtection="1">
      <alignment horizontal="left" vertical="center" wrapText="1"/>
      <protection locked="0"/>
    </xf>
    <xf numFmtId="0" fontId="26" fillId="3" borderId="27" xfId="0" applyFont="1" applyFill="1" applyBorder="1" applyAlignment="1" applyProtection="1">
      <alignment horizontal="left" vertical="center" wrapText="1"/>
      <protection locked="0"/>
    </xf>
    <xf numFmtId="0" fontId="26" fillId="3" borderId="28" xfId="0" applyFont="1" applyFill="1" applyBorder="1" applyAlignment="1" applyProtection="1">
      <alignment horizontal="left" vertical="center" wrapText="1"/>
      <protection locked="0"/>
    </xf>
    <xf numFmtId="4" fontId="16" fillId="0" borderId="3" xfId="0" applyNumberFormat="1" applyFont="1" applyBorder="1" applyAlignment="1">
      <alignment horizontal="center" vertical="center"/>
    </xf>
    <xf numFmtId="4" fontId="16" fillId="0" borderId="4" xfId="0" applyNumberFormat="1" applyFont="1" applyBorder="1" applyAlignment="1">
      <alignment horizontal="center" vertical="center"/>
    </xf>
    <xf numFmtId="4" fontId="4" fillId="0" borderId="3" xfId="0" applyNumberFormat="1" applyFont="1" applyBorder="1" applyAlignment="1" applyProtection="1">
      <alignment horizontal="right" vertical="center"/>
      <protection hidden="1"/>
    </xf>
    <xf numFmtId="4" fontId="4" fillId="0" borderId="5" xfId="0" applyNumberFormat="1" applyFont="1" applyBorder="1" applyAlignment="1" applyProtection="1">
      <alignment horizontal="right" vertical="center"/>
      <protection hidden="1"/>
    </xf>
    <xf numFmtId="4" fontId="16" fillId="4" borderId="3" xfId="0" applyNumberFormat="1" applyFont="1" applyFill="1" applyBorder="1" applyAlignment="1" applyProtection="1">
      <alignment horizontal="right" vertical="center"/>
      <protection locked="0"/>
    </xf>
    <xf numFmtId="4" fontId="16" fillId="4" borderId="5" xfId="0" applyNumberFormat="1" applyFont="1" applyFill="1" applyBorder="1" applyAlignment="1" applyProtection="1">
      <alignment horizontal="right" vertical="center"/>
      <protection locked="0"/>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4" fontId="16" fillId="0" borderId="4" xfId="0" applyNumberFormat="1" applyFont="1" applyBorder="1" applyAlignment="1" applyProtection="1">
      <alignment horizontal="center" vertical="center"/>
      <protection hidden="1"/>
    </xf>
    <xf numFmtId="4" fontId="16" fillId="0" borderId="5" xfId="0" applyNumberFormat="1" applyFont="1" applyBorder="1" applyAlignment="1" applyProtection="1">
      <alignment horizontal="center" vertical="center"/>
      <protection hidden="1"/>
    </xf>
    <xf numFmtId="4" fontId="4" fillId="0" borderId="3" xfId="0" applyNumberFormat="1" applyFont="1" applyBorder="1" applyAlignment="1" applyProtection="1">
      <alignment horizontal="center" vertical="center"/>
      <protection hidden="1"/>
    </xf>
    <xf numFmtId="4" fontId="4" fillId="0" borderId="4" xfId="0" applyNumberFormat="1" applyFont="1" applyBorder="1" applyAlignment="1" applyProtection="1">
      <alignment horizontal="center" vertical="center"/>
      <protection hidden="1"/>
    </xf>
    <xf numFmtId="0" fontId="1" fillId="0" borderId="8" xfId="0" applyFont="1" applyBorder="1" applyAlignment="1">
      <alignment horizontal="center" vertical="center"/>
    </xf>
    <xf numFmtId="0" fontId="1" fillId="0" borderId="0" xfId="0" applyFont="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4" borderId="3" xfId="0" applyFont="1" applyFill="1" applyBorder="1" applyAlignment="1" applyProtection="1">
      <alignment horizontal="center"/>
      <protection locked="0"/>
    </xf>
    <xf numFmtId="0" fontId="1" fillId="4" borderId="4" xfId="0" applyFont="1" applyFill="1" applyBorder="1" applyAlignment="1" applyProtection="1">
      <alignment horizontal="center"/>
      <protection locked="0"/>
    </xf>
    <xf numFmtId="0" fontId="1" fillId="4" borderId="5" xfId="0" applyFont="1" applyFill="1" applyBorder="1" applyAlignment="1" applyProtection="1">
      <alignment horizontal="center"/>
      <protection locked="0"/>
    </xf>
    <xf numFmtId="0" fontId="0" fillId="0" borderId="19" xfId="0" applyBorder="1" applyAlignment="1">
      <alignment horizontal="center" vertical="center"/>
    </xf>
    <xf numFmtId="0" fontId="15" fillId="0" borderId="3" xfId="0" applyFont="1" applyBorder="1" applyAlignment="1">
      <alignment horizontal="center"/>
    </xf>
    <xf numFmtId="0" fontId="15" fillId="0" borderId="4" xfId="0" applyFont="1" applyBorder="1" applyAlignment="1">
      <alignment horizontal="center"/>
    </xf>
    <xf numFmtId="0" fontId="15" fillId="0" borderId="5" xfId="0" applyFont="1" applyBorder="1" applyAlignment="1">
      <alignment horizontal="center"/>
    </xf>
    <xf numFmtId="0" fontId="18" fillId="0" borderId="1" xfId="0" applyFont="1" applyBorder="1" applyAlignment="1">
      <alignment horizontal="left" vertical="center"/>
    </xf>
    <xf numFmtId="0" fontId="14" fillId="4" borderId="3" xfId="0" applyFont="1" applyFill="1" applyBorder="1" applyAlignment="1" applyProtection="1">
      <alignment horizontal="left" vertical="center"/>
      <protection locked="0"/>
    </xf>
    <xf numFmtId="0" fontId="14" fillId="4" borderId="5" xfId="0" applyFont="1" applyFill="1" applyBorder="1" applyAlignment="1" applyProtection="1">
      <alignment horizontal="left" vertical="center"/>
      <protection locked="0"/>
    </xf>
    <xf numFmtId="0" fontId="22" fillId="4" borderId="14" xfId="0" applyFont="1" applyFill="1" applyBorder="1" applyAlignment="1" applyProtection="1">
      <alignment horizontal="left" vertical="center"/>
      <protection locked="0"/>
    </xf>
    <xf numFmtId="0" fontId="22" fillId="4" borderId="13" xfId="0" applyFont="1" applyFill="1" applyBorder="1" applyAlignment="1" applyProtection="1">
      <alignment horizontal="left" vertical="center"/>
      <protection locked="0"/>
    </xf>
    <xf numFmtId="0" fontId="22" fillId="4" borderId="15" xfId="0" applyFont="1" applyFill="1" applyBorder="1" applyAlignment="1" applyProtection="1">
      <alignment horizontal="left" vertical="center"/>
      <protection locked="0"/>
    </xf>
    <xf numFmtId="0" fontId="22" fillId="4" borderId="16" xfId="0" applyFont="1" applyFill="1" applyBorder="1" applyAlignment="1" applyProtection="1">
      <alignment horizontal="left" vertical="center"/>
      <protection locked="0"/>
    </xf>
    <xf numFmtId="0" fontId="0" fillId="0" borderId="1" xfId="0" applyBorder="1" applyAlignment="1">
      <alignment horizontal="center" vertical="center"/>
    </xf>
    <xf numFmtId="0" fontId="2" fillId="0" borderId="0" xfId="0" applyFont="1" applyAlignment="1">
      <alignment horizontal="left" vertical="center"/>
    </xf>
    <xf numFmtId="0" fontId="4" fillId="0" borderId="3" xfId="0" applyFont="1" applyBorder="1" applyAlignment="1">
      <alignment horizontal="center" vertical="center" wrapText="1"/>
    </xf>
    <xf numFmtId="0" fontId="1" fillId="3" borderId="3" xfId="0" applyFont="1" applyFill="1" applyBorder="1" applyAlignment="1" applyProtection="1">
      <alignment horizontal="center"/>
      <protection hidden="1"/>
    </xf>
    <xf numFmtId="0" fontId="1" fillId="3" borderId="4" xfId="0" applyFont="1" applyFill="1" applyBorder="1" applyAlignment="1" applyProtection="1">
      <alignment horizontal="center"/>
      <protection hidden="1"/>
    </xf>
    <xf numFmtId="0" fontId="1" fillId="3" borderId="5" xfId="0" applyFont="1" applyFill="1" applyBorder="1" applyAlignment="1" applyProtection="1">
      <alignment horizontal="center"/>
      <protection hidden="1"/>
    </xf>
    <xf numFmtId="4" fontId="4" fillId="3" borderId="1" xfId="0" applyNumberFormat="1" applyFont="1" applyFill="1" applyBorder="1" applyAlignment="1" applyProtection="1">
      <alignment horizontal="right" vertical="center"/>
      <protection hidden="1"/>
    </xf>
    <xf numFmtId="4" fontId="4" fillId="0" borderId="1" xfId="0" applyNumberFormat="1" applyFont="1" applyBorder="1" applyAlignment="1" applyProtection="1">
      <alignment horizontal="right" vertical="center"/>
      <protection hidden="1"/>
    </xf>
    <xf numFmtId="4" fontId="4" fillId="0" borderId="5" xfId="0" applyNumberFormat="1" applyFont="1" applyBorder="1" applyAlignment="1" applyProtection="1">
      <alignment horizontal="center" vertical="center"/>
      <protection hidden="1"/>
    </xf>
    <xf numFmtId="4" fontId="16" fillId="0" borderId="3" xfId="0" applyNumberFormat="1" applyFont="1" applyBorder="1" applyAlignment="1" applyProtection="1">
      <alignment horizontal="center" vertical="center"/>
      <protection hidden="1"/>
    </xf>
    <xf numFmtId="0" fontId="4" fillId="0" borderId="0" xfId="0" applyFont="1" applyAlignment="1">
      <alignment horizontal="left" vertical="center"/>
    </xf>
    <xf numFmtId="0" fontId="4" fillId="0" borderId="0" xfId="0" applyFont="1" applyAlignment="1">
      <alignment horizontal="center" vertical="center"/>
    </xf>
    <xf numFmtId="0" fontId="4" fillId="0" borderId="1" xfId="0" applyFont="1" applyBorder="1" applyAlignment="1">
      <alignment horizontal="center" vertical="center" wrapText="1"/>
    </xf>
    <xf numFmtId="4" fontId="4" fillId="0" borderId="3" xfId="0" applyNumberFormat="1" applyFont="1" applyBorder="1" applyAlignment="1">
      <alignment horizontal="right" vertical="center"/>
    </xf>
    <xf numFmtId="4" fontId="4" fillId="0" borderId="5" xfId="0" applyNumberFormat="1" applyFont="1" applyBorder="1" applyAlignment="1">
      <alignment horizontal="right" vertical="center"/>
    </xf>
    <xf numFmtId="0" fontId="25" fillId="0" borderId="6" xfId="0" applyFont="1" applyBorder="1" applyAlignment="1" applyProtection="1">
      <alignment horizontal="center" vertical="top" wrapText="1"/>
      <protection locked="0"/>
    </xf>
    <xf numFmtId="0" fontId="25" fillId="0" borderId="31" xfId="0" applyFont="1" applyBorder="1" applyAlignment="1" applyProtection="1">
      <alignment horizontal="center" vertical="top" wrapText="1"/>
      <protection locked="0"/>
    </xf>
    <xf numFmtId="0" fontId="25" fillId="0" borderId="10" xfId="0" applyFont="1" applyBorder="1" applyAlignment="1" applyProtection="1">
      <alignment horizontal="center" vertical="top" wrapText="1"/>
      <protection locked="0"/>
    </xf>
    <xf numFmtId="0" fontId="25" fillId="0" borderId="11" xfId="0" applyFont="1" applyBorder="1" applyAlignment="1" applyProtection="1">
      <alignment horizontal="center" vertical="top" wrapText="1"/>
      <protection locked="0"/>
    </xf>
    <xf numFmtId="0" fontId="25" fillId="0" borderId="7" xfId="0" applyFont="1" applyBorder="1" applyAlignment="1" applyProtection="1">
      <alignment horizontal="center" vertical="top" wrapText="1"/>
      <protection locked="0"/>
    </xf>
    <xf numFmtId="0" fontId="25" fillId="0" borderId="12" xfId="0" applyFont="1" applyBorder="1" applyAlignment="1" applyProtection="1">
      <alignment horizontal="center" vertical="top" wrapText="1"/>
      <protection locked="0"/>
    </xf>
    <xf numFmtId="0" fontId="0" fillId="0" borderId="11" xfId="0" applyBorder="1" applyAlignment="1">
      <alignment horizontal="center"/>
    </xf>
    <xf numFmtId="0" fontId="8" fillId="0" borderId="0" xfId="0" applyFont="1" applyAlignment="1">
      <alignment horizontal="center" vertical="center"/>
    </xf>
    <xf numFmtId="0" fontId="21" fillId="0" borderId="3" xfId="0" applyFont="1" applyBorder="1" applyAlignment="1">
      <alignment horizontal="right" vertical="center"/>
    </xf>
    <xf numFmtId="0" fontId="21" fillId="0" borderId="4" xfId="0" applyFont="1" applyBorder="1" applyAlignment="1">
      <alignment horizontal="right" vertical="center"/>
    </xf>
    <xf numFmtId="0" fontId="21" fillId="0" borderId="5" xfId="0" applyFont="1" applyBorder="1" applyAlignment="1">
      <alignment horizontal="right" vertical="center"/>
    </xf>
    <xf numFmtId="2" fontId="21" fillId="3" borderId="14" xfId="0" applyNumberFormat="1" applyFont="1" applyFill="1" applyBorder="1" applyAlignment="1">
      <alignment horizontal="justify" vertical="center" wrapText="1"/>
    </xf>
    <xf numFmtId="2" fontId="21" fillId="3" borderId="17" xfId="0" applyNumberFormat="1" applyFont="1" applyFill="1" applyBorder="1" applyAlignment="1">
      <alignment horizontal="justify" vertical="center" wrapText="1"/>
    </xf>
    <xf numFmtId="2" fontId="21" fillId="3" borderId="13" xfId="0" applyNumberFormat="1" applyFont="1" applyFill="1" applyBorder="1" applyAlignment="1">
      <alignment horizontal="justify" vertical="center" wrapText="1"/>
    </xf>
    <xf numFmtId="2" fontId="21" fillId="3" borderId="15" xfId="0" applyNumberFormat="1" applyFont="1" applyFill="1" applyBorder="1" applyAlignment="1">
      <alignment horizontal="justify" vertical="center" wrapText="1"/>
    </xf>
    <xf numFmtId="2" fontId="21" fillId="3" borderId="18" xfId="0" applyNumberFormat="1" applyFont="1" applyFill="1" applyBorder="1" applyAlignment="1">
      <alignment horizontal="justify" vertical="center" wrapText="1"/>
    </xf>
    <xf numFmtId="2" fontId="21" fillId="3" borderId="16" xfId="0" applyNumberFormat="1" applyFont="1" applyFill="1" applyBorder="1" applyAlignment="1">
      <alignment horizontal="justify" vertical="center" wrapText="1"/>
    </xf>
    <xf numFmtId="0" fontId="9" fillId="0" borderId="0" xfId="0" applyFont="1" applyAlignment="1">
      <alignment horizontal="center" vertical="center"/>
    </xf>
    <xf numFmtId="0" fontId="9" fillId="3" borderId="0" xfId="0" applyFont="1" applyFill="1" applyAlignment="1">
      <alignment horizontal="center" vertical="center"/>
    </xf>
    <xf numFmtId="0" fontId="10" fillId="4" borderId="0" xfId="0" applyFont="1" applyFill="1" applyAlignment="1" applyProtection="1">
      <alignment horizontal="center"/>
      <protection locked="0"/>
    </xf>
    <xf numFmtId="0" fontId="20" fillId="3" borderId="3" xfId="0" applyFont="1" applyFill="1" applyBorder="1" applyAlignment="1">
      <alignment horizontal="right" vertical="center"/>
    </xf>
    <xf numFmtId="0" fontId="20" fillId="3" borderId="4" xfId="0" applyFont="1" applyFill="1" applyBorder="1" applyAlignment="1">
      <alignment horizontal="right" vertical="center"/>
    </xf>
    <xf numFmtId="0" fontId="20" fillId="3" borderId="5" xfId="0" applyFont="1" applyFill="1" applyBorder="1" applyAlignment="1">
      <alignment horizontal="right" vertical="center"/>
    </xf>
    <xf numFmtId="0" fontId="20" fillId="3" borderId="3" xfId="0" applyFont="1" applyFill="1" applyBorder="1" applyAlignment="1" applyProtection="1">
      <alignment horizontal="right" vertical="center"/>
      <protection hidden="1"/>
    </xf>
    <xf numFmtId="0" fontId="20" fillId="3" borderId="4" xfId="0" applyFont="1" applyFill="1" applyBorder="1" applyAlignment="1" applyProtection="1">
      <alignment horizontal="right" vertical="center"/>
      <protection hidden="1"/>
    </xf>
    <xf numFmtId="0" fontId="20" fillId="3" borderId="5" xfId="0" applyFont="1" applyFill="1" applyBorder="1" applyAlignment="1" applyProtection="1">
      <alignment horizontal="right" vertical="center"/>
      <protection hidden="1"/>
    </xf>
    <xf numFmtId="4" fontId="19" fillId="0" borderId="3" xfId="0" applyNumberFormat="1" applyFont="1" applyBorder="1" applyAlignment="1" applyProtection="1">
      <alignment horizontal="center" vertical="center"/>
      <protection hidden="1"/>
    </xf>
    <xf numFmtId="4" fontId="19" fillId="0" borderId="4" xfId="0" applyNumberFormat="1" applyFont="1" applyBorder="1" applyAlignment="1" applyProtection="1">
      <alignment horizontal="center" vertical="center"/>
      <protection hidden="1"/>
    </xf>
    <xf numFmtId="4" fontId="19" fillId="0" borderId="5" xfId="0" applyNumberFormat="1" applyFont="1" applyBorder="1" applyAlignment="1" applyProtection="1">
      <alignment horizontal="center" vertical="center"/>
      <protection hidden="1"/>
    </xf>
    <xf numFmtId="0" fontId="14" fillId="4" borderId="1" xfId="0" applyFont="1" applyFill="1" applyBorder="1" applyAlignment="1" applyProtection="1">
      <alignment horizontal="center" vertical="center"/>
      <protection locked="0"/>
    </xf>
    <xf numFmtId="14" fontId="15" fillId="4" borderId="1" xfId="0" applyNumberFormat="1" applyFont="1" applyFill="1" applyBorder="1" applyAlignment="1" applyProtection="1">
      <alignment horizontal="center"/>
      <protection locked="0"/>
    </xf>
    <xf numFmtId="0" fontId="15" fillId="4" borderId="1" xfId="0" applyFont="1" applyFill="1" applyBorder="1" applyAlignment="1" applyProtection="1">
      <alignment horizontal="center"/>
      <protection locked="0"/>
    </xf>
    <xf numFmtId="0" fontId="3" fillId="4" borderId="3" xfId="0" applyFont="1" applyFill="1" applyBorder="1" applyAlignment="1" applyProtection="1">
      <alignment horizontal="center" vertical="center"/>
      <protection locked="0"/>
    </xf>
    <xf numFmtId="0" fontId="3" fillId="4" borderId="5" xfId="0" applyFont="1" applyFill="1" applyBorder="1" applyAlignment="1" applyProtection="1">
      <alignment horizontal="center" vertical="center"/>
      <protection locked="0"/>
    </xf>
    <xf numFmtId="0" fontId="17" fillId="3" borderId="3" xfId="0" applyFont="1" applyFill="1" applyBorder="1" applyAlignment="1">
      <alignment horizontal="center" vertical="center"/>
    </xf>
    <xf numFmtId="0" fontId="17" fillId="3" borderId="5" xfId="0" applyFont="1" applyFill="1" applyBorder="1" applyAlignment="1">
      <alignment horizontal="center" vertical="center"/>
    </xf>
    <xf numFmtId="0" fontId="15" fillId="4" borderId="14" xfId="0" applyFont="1" applyFill="1" applyBorder="1" applyAlignment="1" applyProtection="1">
      <alignment horizontal="center" wrapText="1"/>
      <protection locked="0"/>
    </xf>
    <xf numFmtId="0" fontId="15" fillId="4" borderId="17" xfId="0" applyFont="1" applyFill="1" applyBorder="1" applyAlignment="1" applyProtection="1">
      <alignment horizontal="center" wrapText="1"/>
      <protection locked="0"/>
    </xf>
    <xf numFmtId="0" fontId="15" fillId="4" borderId="13" xfId="0" applyFont="1" applyFill="1" applyBorder="1" applyAlignment="1" applyProtection="1">
      <alignment horizontal="center" wrapText="1"/>
      <protection locked="0"/>
    </xf>
    <xf numFmtId="0" fontId="15" fillId="4" borderId="15" xfId="0" applyFont="1" applyFill="1" applyBorder="1" applyAlignment="1" applyProtection="1">
      <alignment horizontal="center" wrapText="1"/>
      <protection locked="0"/>
    </xf>
    <xf numFmtId="0" fontId="15" fillId="4" borderId="18" xfId="0" applyFont="1" applyFill="1" applyBorder="1" applyAlignment="1" applyProtection="1">
      <alignment horizontal="center" wrapText="1"/>
      <protection locked="0"/>
    </xf>
    <xf numFmtId="0" fontId="15" fillId="4" borderId="16" xfId="0" applyFont="1" applyFill="1" applyBorder="1" applyAlignment="1" applyProtection="1">
      <alignment horizontal="center" wrapText="1"/>
      <protection locked="0"/>
    </xf>
    <xf numFmtId="4" fontId="3" fillId="3" borderId="3" xfId="0" applyNumberFormat="1" applyFont="1" applyFill="1" applyBorder="1" applyAlignment="1" applyProtection="1">
      <alignment horizontal="center" vertical="center"/>
      <protection hidden="1"/>
    </xf>
    <xf numFmtId="0" fontId="3" fillId="3" borderId="5" xfId="0" applyFont="1" applyFill="1" applyBorder="1" applyAlignment="1" applyProtection="1">
      <alignment horizontal="center" vertical="center"/>
      <protection hidden="1"/>
    </xf>
    <xf numFmtId="0" fontId="3" fillId="3" borderId="3" xfId="0" applyFont="1" applyFill="1" applyBorder="1" applyAlignment="1">
      <alignment horizontal="center" vertical="center"/>
    </xf>
    <xf numFmtId="0" fontId="3" fillId="3" borderId="5" xfId="0" applyFont="1" applyFill="1" applyBorder="1" applyAlignment="1">
      <alignment horizontal="center" vertical="center"/>
    </xf>
    <xf numFmtId="0" fontId="23" fillId="3" borderId="3"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23" fillId="3" borderId="5" xfId="0"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0" borderId="14" xfId="0" applyFont="1" applyBorder="1" applyAlignment="1">
      <alignment horizontal="left" vertical="center"/>
    </xf>
    <xf numFmtId="0" fontId="2" fillId="0" borderId="13"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4" xfId="0" applyFont="1" applyBorder="1" applyAlignment="1">
      <alignment horizontal="left" vertical="center" wrapText="1"/>
    </xf>
    <xf numFmtId="0" fontId="2" fillId="0" borderId="13"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409578</xdr:colOff>
      <xdr:row>0</xdr:row>
      <xdr:rowOff>66680</xdr:rowOff>
    </xdr:from>
    <xdr:to>
      <xdr:col>2</xdr:col>
      <xdr:colOff>1105553</xdr:colOff>
      <xdr:row>3</xdr:row>
      <xdr:rowOff>190678</xdr:rowOff>
    </xdr:to>
    <xdr:pic>
      <xdr:nvPicPr>
        <xdr:cNvPr id="2" name="1 Resim" descr="amblem.png">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695328" y="66680"/>
          <a:ext cx="695975" cy="724073"/>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pageSetUpPr fitToPage="1"/>
  </sheetPr>
  <dimension ref="B1:O71"/>
  <sheetViews>
    <sheetView tabSelected="1" topLeftCell="A19" zoomScaleNormal="100" workbookViewId="0">
      <selection activeCell="H66" sqref="H66:J66"/>
    </sheetView>
  </sheetViews>
  <sheetFormatPr defaultRowHeight="15"/>
  <cols>
    <col min="1" max="1" width="2.28515625" style="1" customWidth="1"/>
    <col min="2" max="2" width="2" style="1" customWidth="1"/>
    <col min="3" max="3" width="27.42578125" style="1" customWidth="1"/>
    <col min="4" max="4" width="18.85546875" style="1" customWidth="1"/>
    <col min="5" max="5" width="19.5703125" style="1" customWidth="1"/>
    <col min="6" max="6" width="18.28515625" style="1" customWidth="1"/>
    <col min="7" max="7" width="15.5703125" style="1" customWidth="1"/>
    <col min="8" max="8" width="1.140625" style="1" customWidth="1"/>
    <col min="9" max="9" width="4.28515625" style="1" customWidth="1"/>
    <col min="10" max="10" width="25.140625" style="1" customWidth="1"/>
    <col min="11" max="11" width="2.5703125" style="1" customWidth="1"/>
    <col min="12" max="12" width="2.28515625" style="1" customWidth="1"/>
    <col min="13" max="16384" width="9.140625" style="1"/>
  </cols>
  <sheetData>
    <row r="1" spans="2:11" ht="15.75" customHeight="1">
      <c r="B1" s="63"/>
      <c r="C1" s="64"/>
      <c r="D1" s="57" t="s">
        <v>70</v>
      </c>
      <c r="E1" s="58"/>
      <c r="F1" s="58"/>
      <c r="G1" s="58"/>
      <c r="H1" s="58"/>
      <c r="I1" s="69" t="s">
        <v>74</v>
      </c>
      <c r="J1" s="69"/>
      <c r="K1" s="70"/>
    </row>
    <row r="2" spans="2:11" ht="15.75" customHeight="1">
      <c r="B2" s="65"/>
      <c r="C2" s="66"/>
      <c r="D2" s="59"/>
      <c r="E2" s="60"/>
      <c r="F2" s="60"/>
      <c r="G2" s="60"/>
      <c r="H2" s="60"/>
      <c r="I2" s="71" t="s">
        <v>75</v>
      </c>
      <c r="J2" s="71"/>
      <c r="K2" s="72"/>
    </row>
    <row r="3" spans="2:11" ht="15.75" customHeight="1">
      <c r="B3" s="65"/>
      <c r="C3" s="66"/>
      <c r="D3" s="59"/>
      <c r="E3" s="60"/>
      <c r="F3" s="60"/>
      <c r="G3" s="60"/>
      <c r="H3" s="60"/>
      <c r="I3" s="71" t="s">
        <v>77</v>
      </c>
      <c r="J3" s="71"/>
      <c r="K3" s="72"/>
    </row>
    <row r="4" spans="2:11" ht="15.75" customHeight="1">
      <c r="B4" s="65"/>
      <c r="C4" s="66"/>
      <c r="D4" s="59"/>
      <c r="E4" s="60"/>
      <c r="F4" s="60"/>
      <c r="G4" s="60"/>
      <c r="H4" s="60"/>
      <c r="I4" s="71" t="s">
        <v>73</v>
      </c>
      <c r="J4" s="71"/>
      <c r="K4" s="72"/>
    </row>
    <row r="5" spans="2:11" ht="16.5" customHeight="1" thickBot="1">
      <c r="B5" s="67"/>
      <c r="C5" s="68"/>
      <c r="D5" s="61"/>
      <c r="E5" s="62"/>
      <c r="F5" s="62"/>
      <c r="G5" s="62"/>
      <c r="H5" s="62"/>
      <c r="I5" s="73" t="s">
        <v>76</v>
      </c>
      <c r="J5" s="73"/>
      <c r="K5" s="74"/>
    </row>
    <row r="6" spans="2:11" ht="15" customHeight="1">
      <c r="B6" s="93" t="s">
        <v>0</v>
      </c>
      <c r="C6" s="94"/>
      <c r="D6" s="94"/>
      <c r="E6" s="94"/>
      <c r="F6" s="94"/>
      <c r="G6" s="94"/>
      <c r="H6" s="94"/>
      <c r="I6" s="94"/>
      <c r="J6" s="94"/>
      <c r="K6" s="95"/>
    </row>
    <row r="7" spans="2:11" ht="15.75" customHeight="1" thickBot="1">
      <c r="B7" s="96" t="s">
        <v>71</v>
      </c>
      <c r="C7" s="97"/>
      <c r="D7" s="97"/>
      <c r="E7" s="97"/>
      <c r="F7" s="97"/>
      <c r="G7" s="97"/>
      <c r="H7" s="97"/>
      <c r="I7" s="97"/>
      <c r="J7" s="97"/>
      <c r="K7" s="98"/>
    </row>
    <row r="8" spans="2:11" ht="7.5" customHeight="1">
      <c r="B8" s="24"/>
      <c r="C8" s="102"/>
      <c r="D8" s="102"/>
      <c r="E8" s="102"/>
      <c r="F8" s="102"/>
      <c r="G8" s="102"/>
      <c r="H8" s="102"/>
      <c r="I8" s="102"/>
      <c r="J8" s="102"/>
      <c r="K8" s="25"/>
    </row>
    <row r="9" spans="2:11" ht="15.75" customHeight="1">
      <c r="B9" s="26"/>
      <c r="C9" s="106" t="s">
        <v>62</v>
      </c>
      <c r="D9" s="109"/>
      <c r="E9" s="110"/>
      <c r="F9" s="3" t="s">
        <v>63</v>
      </c>
      <c r="G9" s="52"/>
      <c r="H9" s="103" t="s">
        <v>59</v>
      </c>
      <c r="I9" s="104"/>
      <c r="J9" s="105"/>
      <c r="K9" s="27"/>
    </row>
    <row r="10" spans="2:11" ht="15.75">
      <c r="B10" s="26"/>
      <c r="C10" s="106"/>
      <c r="D10" s="111"/>
      <c r="E10" s="112"/>
      <c r="F10" s="3" t="s">
        <v>2</v>
      </c>
      <c r="G10" s="52"/>
      <c r="H10" s="99">
        <v>5</v>
      </c>
      <c r="I10" s="100"/>
      <c r="J10" s="101"/>
      <c r="K10" s="27"/>
    </row>
    <row r="11" spans="2:11" ht="15.75">
      <c r="B11" s="26"/>
      <c r="C11" s="2" t="s">
        <v>1</v>
      </c>
      <c r="D11" s="107"/>
      <c r="E11" s="108"/>
      <c r="F11" s="3" t="s">
        <v>51</v>
      </c>
      <c r="G11" s="52"/>
      <c r="H11" s="116" t="str">
        <f>IF((H10&gt;=5)*AND(H10&lt;10),"Yararlanıyor.","Yararlanmıyor.")</f>
        <v>Yararlanıyor.</v>
      </c>
      <c r="I11" s="117"/>
      <c r="J11" s="118"/>
      <c r="K11" s="27"/>
    </row>
    <row r="12" spans="2:11">
      <c r="B12" s="26"/>
      <c r="C12" s="2" t="s">
        <v>65</v>
      </c>
      <c r="D12" s="157"/>
      <c r="E12" s="157"/>
      <c r="F12" s="3" t="s">
        <v>50</v>
      </c>
      <c r="G12" s="3"/>
      <c r="H12" s="158">
        <v>41765</v>
      </c>
      <c r="I12" s="159"/>
      <c r="J12" s="159"/>
      <c r="K12" s="27"/>
    </row>
    <row r="13" spans="2:11">
      <c r="B13" s="26"/>
      <c r="C13" s="2" t="s">
        <v>64</v>
      </c>
      <c r="D13" s="157"/>
      <c r="E13" s="157"/>
      <c r="F13" s="33" t="s">
        <v>58</v>
      </c>
      <c r="G13" s="33"/>
      <c r="H13" s="159">
        <v>25</v>
      </c>
      <c r="I13" s="159"/>
      <c r="J13" s="159"/>
      <c r="K13" s="27"/>
    </row>
    <row r="14" spans="2:11">
      <c r="B14" s="26"/>
      <c r="C14" s="2" t="s">
        <v>3</v>
      </c>
      <c r="D14" s="160">
        <v>30</v>
      </c>
      <c r="E14" s="161"/>
      <c r="F14" s="2" t="s">
        <v>57</v>
      </c>
      <c r="G14" s="2"/>
      <c r="H14" s="159">
        <v>5</v>
      </c>
      <c r="I14" s="159"/>
      <c r="J14" s="159"/>
      <c r="K14" s="27"/>
    </row>
    <row r="15" spans="2:11">
      <c r="B15" s="26"/>
      <c r="C15" s="2" t="s">
        <v>4</v>
      </c>
      <c r="D15" s="162" t="s">
        <v>42</v>
      </c>
      <c r="E15" s="163"/>
      <c r="F15" s="180" t="s">
        <v>5</v>
      </c>
      <c r="G15" s="181"/>
      <c r="H15" s="164"/>
      <c r="I15" s="165"/>
      <c r="J15" s="166"/>
      <c r="K15" s="27"/>
    </row>
    <row r="16" spans="2:11">
      <c r="B16" s="26"/>
      <c r="C16" s="2" t="s">
        <v>6</v>
      </c>
      <c r="D16" s="170">
        <f>(J60)</f>
        <v>2444.0700000000002</v>
      </c>
      <c r="E16" s="171"/>
      <c r="F16" s="182"/>
      <c r="G16" s="183"/>
      <c r="H16" s="167"/>
      <c r="I16" s="168"/>
      <c r="J16" s="169"/>
      <c r="K16" s="27"/>
    </row>
    <row r="17" spans="2:15" ht="21" customHeight="1">
      <c r="B17" s="26"/>
      <c r="C17" s="2" t="s">
        <v>7</v>
      </c>
      <c r="D17" s="172" t="s">
        <v>43</v>
      </c>
      <c r="E17" s="173"/>
      <c r="F17" s="184" t="s">
        <v>49</v>
      </c>
      <c r="G17" s="185"/>
      <c r="H17" s="174" t="s">
        <v>67</v>
      </c>
      <c r="I17" s="175"/>
      <c r="J17" s="176"/>
      <c r="K17" s="27"/>
    </row>
    <row r="18" spans="2:15" ht="15.75" customHeight="1">
      <c r="B18" s="26"/>
      <c r="C18" s="2" t="s">
        <v>8</v>
      </c>
      <c r="D18" s="172" t="s">
        <v>43</v>
      </c>
      <c r="E18" s="173"/>
      <c r="F18" s="186"/>
      <c r="G18" s="187"/>
      <c r="H18" s="177" t="s">
        <v>68</v>
      </c>
      <c r="I18" s="178"/>
      <c r="J18" s="179"/>
      <c r="K18" s="27"/>
    </row>
    <row r="19" spans="2:15" ht="9" customHeight="1">
      <c r="B19" s="26"/>
      <c r="C19" s="113"/>
      <c r="D19" s="113"/>
      <c r="E19" s="113"/>
      <c r="F19" s="113"/>
      <c r="G19" s="113"/>
      <c r="H19" s="113"/>
      <c r="I19" s="113"/>
      <c r="J19" s="113"/>
      <c r="K19" s="27"/>
    </row>
    <row r="20" spans="2:15">
      <c r="B20" s="26"/>
      <c r="C20" s="114" t="s">
        <v>9</v>
      </c>
      <c r="D20" s="114"/>
      <c r="E20" s="114"/>
      <c r="F20" s="114"/>
      <c r="G20" s="114"/>
      <c r="H20" s="114"/>
      <c r="I20" s="114"/>
      <c r="J20" s="114"/>
      <c r="K20" s="27"/>
    </row>
    <row r="21" spans="2:15" ht="38.25" customHeight="1">
      <c r="B21" s="26"/>
      <c r="C21" s="85" t="s">
        <v>10</v>
      </c>
      <c r="D21" s="81" t="s">
        <v>11</v>
      </c>
      <c r="E21" s="82"/>
      <c r="F21" s="115" t="s">
        <v>12</v>
      </c>
      <c r="G21" s="87"/>
      <c r="H21" s="88"/>
      <c r="I21" s="81" t="s">
        <v>13</v>
      </c>
      <c r="J21" s="82"/>
      <c r="K21" s="27"/>
    </row>
    <row r="22" spans="2:15" ht="44.25" customHeight="1">
      <c r="B22" s="26"/>
      <c r="C22" s="86"/>
      <c r="D22" s="83"/>
      <c r="E22" s="84"/>
      <c r="F22" s="23" t="s">
        <v>60</v>
      </c>
      <c r="G22" s="87" t="s">
        <v>61</v>
      </c>
      <c r="H22" s="88"/>
      <c r="I22" s="83"/>
      <c r="J22" s="84"/>
      <c r="K22" s="27"/>
    </row>
    <row r="23" spans="2:15">
      <c r="B23" s="26"/>
      <c r="C23" s="4" t="s">
        <v>14</v>
      </c>
      <c r="D23" s="79">
        <v>115.5</v>
      </c>
      <c r="E23" s="80"/>
      <c r="F23" s="53">
        <f>ROUND(D23/D14*H14,2)</f>
        <v>19.25</v>
      </c>
      <c r="G23" s="89">
        <f>ROUND(D23/D14*H13,2)*2/3</f>
        <v>64.17</v>
      </c>
      <c r="H23" s="90" t="e">
        <f>ROUND(F23/F14*J14,2)</f>
        <v>#VALUE!</v>
      </c>
      <c r="I23" s="35"/>
      <c r="J23" s="36">
        <f>D23-(F23+G23)</f>
        <v>32.08</v>
      </c>
      <c r="K23" s="27"/>
      <c r="M23" s="5"/>
      <c r="N23" s="7"/>
      <c r="O23" s="7"/>
    </row>
    <row r="24" spans="2:15">
      <c r="B24" s="26"/>
      <c r="C24" s="6" t="s">
        <v>15</v>
      </c>
      <c r="D24" s="79">
        <v>1205.27</v>
      </c>
      <c r="E24" s="80"/>
      <c r="F24" s="53">
        <f>ROUND(D24/D14*H14,2)</f>
        <v>200.88</v>
      </c>
      <c r="G24" s="89">
        <f>ROUND(D24/D14*H13,2)*2/3</f>
        <v>669.59</v>
      </c>
      <c r="H24" s="90" t="e">
        <f>ROUND(F24/F14*J14,2)</f>
        <v>#VALUE!</v>
      </c>
      <c r="I24" s="35"/>
      <c r="J24" s="36">
        <f t="shared" ref="J24:J41" si="0">D24-(F24+G24)</f>
        <v>334.8</v>
      </c>
      <c r="K24" s="27"/>
      <c r="M24" s="5"/>
      <c r="N24" s="7"/>
      <c r="O24" s="7"/>
    </row>
    <row r="25" spans="2:15">
      <c r="B25" s="26"/>
      <c r="C25" s="6" t="s">
        <v>16</v>
      </c>
      <c r="D25" s="79">
        <v>33.880000000000003</v>
      </c>
      <c r="E25" s="80"/>
      <c r="F25" s="53">
        <f>ROUND(D25/D14*H14,2)</f>
        <v>5.65</v>
      </c>
      <c r="G25" s="89">
        <f>ROUND(D25/D14*H13,2)*2/3</f>
        <v>18.82</v>
      </c>
      <c r="H25" s="90" t="e">
        <f>ROUND(F25/F14*J14,2)</f>
        <v>#VALUE!</v>
      </c>
      <c r="I25" s="35"/>
      <c r="J25" s="36">
        <f t="shared" si="0"/>
        <v>9.41</v>
      </c>
      <c r="K25" s="27"/>
      <c r="N25" s="7"/>
      <c r="O25" s="7"/>
    </row>
    <row r="26" spans="2:15">
      <c r="B26" s="26"/>
      <c r="C26" s="6" t="s">
        <v>17</v>
      </c>
      <c r="D26" s="79">
        <v>492.79</v>
      </c>
      <c r="E26" s="80"/>
      <c r="F26" s="53">
        <f>ROUND(D26/D14*H14,2)</f>
        <v>82.13</v>
      </c>
      <c r="G26" s="89">
        <f>ROUND(D26/D14*H13,2)*2/3</f>
        <v>273.77</v>
      </c>
      <c r="H26" s="90" t="e">
        <f>ROUND(F26/F14*J14,2)</f>
        <v>#VALUE!</v>
      </c>
      <c r="I26" s="35"/>
      <c r="J26" s="36">
        <f t="shared" si="0"/>
        <v>136.88999999999999</v>
      </c>
      <c r="K26" s="27"/>
      <c r="N26" s="7"/>
      <c r="O26" s="7"/>
    </row>
    <row r="27" spans="2:15">
      <c r="B27" s="26"/>
      <c r="C27" s="6" t="s">
        <v>18</v>
      </c>
      <c r="D27" s="79">
        <v>0</v>
      </c>
      <c r="E27" s="80"/>
      <c r="F27" s="53">
        <f>ROUND(D27/D14*H14,2)</f>
        <v>0</v>
      </c>
      <c r="G27" s="89">
        <f>ROUND(D27/D14*H13,2)*2/3</f>
        <v>0</v>
      </c>
      <c r="H27" s="90" t="e">
        <f>ROUND(F27/F14*J14,2)</f>
        <v>#VALUE!</v>
      </c>
      <c r="I27" s="35"/>
      <c r="J27" s="36">
        <f t="shared" si="0"/>
        <v>0</v>
      </c>
      <c r="K27" s="27"/>
      <c r="N27" s="7"/>
      <c r="O27" s="7"/>
    </row>
    <row r="28" spans="2:15">
      <c r="B28" s="26"/>
      <c r="C28" s="6" t="s">
        <v>66</v>
      </c>
      <c r="D28" s="79">
        <v>45</v>
      </c>
      <c r="E28" s="80"/>
      <c r="F28" s="53">
        <f>(D28)</f>
        <v>45</v>
      </c>
      <c r="G28" s="89">
        <v>0</v>
      </c>
      <c r="H28" s="90">
        <f>(F28)</f>
        <v>45</v>
      </c>
      <c r="I28" s="35"/>
      <c r="J28" s="36">
        <f t="shared" si="0"/>
        <v>0</v>
      </c>
      <c r="K28" s="27"/>
      <c r="N28" s="7"/>
      <c r="O28" s="7"/>
    </row>
    <row r="29" spans="2:15">
      <c r="B29" s="26"/>
      <c r="C29" s="6" t="s">
        <v>19</v>
      </c>
      <c r="D29" s="79">
        <v>279.81</v>
      </c>
      <c r="E29" s="80"/>
      <c r="F29" s="53">
        <f>D29</f>
        <v>279.81</v>
      </c>
      <c r="G29" s="89">
        <v>0</v>
      </c>
      <c r="H29" s="90">
        <f>F29</f>
        <v>279.81</v>
      </c>
      <c r="I29" s="35"/>
      <c r="J29" s="36">
        <f t="shared" si="0"/>
        <v>0</v>
      </c>
      <c r="K29" s="27"/>
      <c r="N29" s="7"/>
      <c r="O29" s="7"/>
    </row>
    <row r="30" spans="2:15">
      <c r="B30" s="26"/>
      <c r="C30" s="6" t="s">
        <v>20</v>
      </c>
      <c r="D30" s="79">
        <v>461.99</v>
      </c>
      <c r="E30" s="80"/>
      <c r="F30" s="53">
        <f>ROUND(D30/D14*H14,2)</f>
        <v>77</v>
      </c>
      <c r="G30" s="89">
        <f>ROUND(D30/D14*H13,2)*2/3</f>
        <v>256.66000000000003</v>
      </c>
      <c r="H30" s="90" t="e">
        <f>ROUND(F30/F14*J14,2)</f>
        <v>#VALUE!</v>
      </c>
      <c r="I30" s="35"/>
      <c r="J30" s="36">
        <f t="shared" si="0"/>
        <v>128.33000000000001</v>
      </c>
      <c r="K30" s="27"/>
      <c r="N30" s="7"/>
      <c r="O30" s="7"/>
    </row>
    <row r="31" spans="2:15">
      <c r="B31" s="26"/>
      <c r="C31" s="6" t="s">
        <v>21</v>
      </c>
      <c r="D31" s="79">
        <v>0</v>
      </c>
      <c r="E31" s="80"/>
      <c r="F31" s="53">
        <f>ROUND(D31/D14*H14,2)</f>
        <v>0</v>
      </c>
      <c r="G31" s="89">
        <f>ROUND(D31/D14*H13,2)*2/3</f>
        <v>0</v>
      </c>
      <c r="H31" s="90" t="e">
        <f>ROUND(F31/F14*J14,2)</f>
        <v>#VALUE!</v>
      </c>
      <c r="I31" s="35"/>
      <c r="J31" s="36">
        <f t="shared" si="0"/>
        <v>0</v>
      </c>
      <c r="K31" s="27"/>
      <c r="N31" s="7"/>
      <c r="O31" s="7"/>
    </row>
    <row r="32" spans="2:15">
      <c r="B32" s="26"/>
      <c r="C32" s="6" t="s">
        <v>22</v>
      </c>
      <c r="D32" s="79">
        <v>0</v>
      </c>
      <c r="E32" s="80"/>
      <c r="F32" s="53">
        <f>ROUND(D32/D14*H14,2)</f>
        <v>0</v>
      </c>
      <c r="G32" s="89">
        <f>ROUND(D32/D14*H13,2)*2/3</f>
        <v>0</v>
      </c>
      <c r="H32" s="90" t="e">
        <f>ROUND(F32/F14*J14,2)</f>
        <v>#VALUE!</v>
      </c>
      <c r="I32" s="35"/>
      <c r="J32" s="36">
        <f t="shared" si="0"/>
        <v>0</v>
      </c>
      <c r="K32" s="27"/>
      <c r="N32" s="7"/>
      <c r="O32" s="7"/>
    </row>
    <row r="33" spans="2:15">
      <c r="B33" s="26"/>
      <c r="C33" s="6" t="s">
        <v>23</v>
      </c>
      <c r="D33" s="79">
        <v>923.98</v>
      </c>
      <c r="E33" s="80"/>
      <c r="F33" s="53">
        <f>ROUND(D33/D14*H14,2)</f>
        <v>154</v>
      </c>
      <c r="G33" s="89">
        <f>ROUND(D33/D14*H13,2)*2/3</f>
        <v>513.32000000000005</v>
      </c>
      <c r="H33" s="90" t="e">
        <f>ROUND(F33/F14*J14,2)</f>
        <v>#VALUE!</v>
      </c>
      <c r="I33" s="35"/>
      <c r="J33" s="36">
        <f t="shared" si="0"/>
        <v>256.66000000000003</v>
      </c>
      <c r="K33" s="27"/>
      <c r="N33" s="7"/>
      <c r="O33" s="7"/>
    </row>
    <row r="34" spans="2:15">
      <c r="B34" s="26"/>
      <c r="C34" s="6" t="s">
        <v>44</v>
      </c>
      <c r="D34" s="79">
        <v>121.66</v>
      </c>
      <c r="E34" s="80"/>
      <c r="F34" s="53">
        <f>ROUND(D34/D14*H14,2)</f>
        <v>20.28</v>
      </c>
      <c r="G34" s="89">
        <f>ROUND(D34/D14*H13,2)*2/3</f>
        <v>67.59</v>
      </c>
      <c r="H34" s="90" t="e">
        <f>ROUND(F34/F14*J14,2)</f>
        <v>#VALUE!</v>
      </c>
      <c r="I34" s="35"/>
      <c r="J34" s="36">
        <f t="shared" si="0"/>
        <v>33.79</v>
      </c>
      <c r="K34" s="27"/>
      <c r="N34" s="7"/>
      <c r="O34" s="7"/>
    </row>
    <row r="35" spans="2:15">
      <c r="B35" s="26"/>
      <c r="C35" s="6" t="s">
        <v>24</v>
      </c>
      <c r="D35" s="79">
        <v>512.04</v>
      </c>
      <c r="E35" s="80"/>
      <c r="F35" s="53">
        <f>ROUND(D35/D14*H14,2)</f>
        <v>85.34</v>
      </c>
      <c r="G35" s="89">
        <f>ROUND(D35/D14*H13,2)*2/3</f>
        <v>284.47000000000003</v>
      </c>
      <c r="H35" s="90" t="e">
        <f>ROUND(F35/F14*J14,2)</f>
        <v>#VALUE!</v>
      </c>
      <c r="I35" s="35"/>
      <c r="J35" s="36">
        <f t="shared" si="0"/>
        <v>142.22999999999999</v>
      </c>
      <c r="K35" s="27"/>
      <c r="N35" s="7"/>
      <c r="O35" s="7"/>
    </row>
    <row r="36" spans="2:15">
      <c r="B36" s="26"/>
      <c r="C36" s="6" t="s">
        <v>25</v>
      </c>
      <c r="D36" s="79">
        <v>60.96</v>
      </c>
      <c r="E36" s="80"/>
      <c r="F36" s="53">
        <f>ROUND(D36/D14*H14,2)</f>
        <v>10.16</v>
      </c>
      <c r="G36" s="89">
        <f>ROUND(D36/D14*H13,2)*2/3</f>
        <v>33.869999999999997</v>
      </c>
      <c r="H36" s="90" t="e">
        <f>ROUND(F36/F14*J14,2)</f>
        <v>#VALUE!</v>
      </c>
      <c r="I36" s="35"/>
      <c r="J36" s="36">
        <f t="shared" si="0"/>
        <v>16.93</v>
      </c>
      <c r="K36" s="27"/>
      <c r="L36" s="7"/>
      <c r="N36" s="7"/>
      <c r="O36" s="7"/>
    </row>
    <row r="37" spans="2:15">
      <c r="B37" s="26"/>
      <c r="C37" s="6" t="s">
        <v>45</v>
      </c>
      <c r="D37" s="79">
        <v>547.46</v>
      </c>
      <c r="E37" s="80"/>
      <c r="F37" s="53">
        <f>(D37)</f>
        <v>547.46</v>
      </c>
      <c r="G37" s="89">
        <v>0</v>
      </c>
      <c r="H37" s="90">
        <f>(F37)</f>
        <v>547.46</v>
      </c>
      <c r="I37" s="35"/>
      <c r="J37" s="36">
        <f t="shared" si="0"/>
        <v>0</v>
      </c>
      <c r="K37" s="27"/>
      <c r="N37" s="7"/>
      <c r="O37" s="7"/>
    </row>
    <row r="38" spans="2:15">
      <c r="B38" s="26"/>
      <c r="C38" s="6" t="s">
        <v>26</v>
      </c>
      <c r="D38" s="79">
        <v>1792.13</v>
      </c>
      <c r="E38" s="80"/>
      <c r="F38" s="53">
        <f>ROUND(D38/D14*H14,2)</f>
        <v>298.69</v>
      </c>
      <c r="G38" s="89">
        <f>ROUND(D38/D14*H13,2)*2/3</f>
        <v>995.63</v>
      </c>
      <c r="H38" s="90" t="e">
        <f>ROUND(F38/F14*J14,2)</f>
        <v>#VALUE!</v>
      </c>
      <c r="I38" s="35"/>
      <c r="J38" s="36">
        <f t="shared" si="0"/>
        <v>497.81</v>
      </c>
      <c r="K38" s="27"/>
      <c r="N38" s="7"/>
      <c r="O38" s="7"/>
    </row>
    <row r="39" spans="2:15">
      <c r="B39" s="26"/>
      <c r="C39" s="6" t="s">
        <v>55</v>
      </c>
      <c r="D39" s="79">
        <v>700</v>
      </c>
      <c r="E39" s="80"/>
      <c r="F39" s="53">
        <f>ROUND(D39/D14*H14,2)</f>
        <v>116.67</v>
      </c>
      <c r="G39" s="89">
        <f>ROUND(D39/D14*H13,2)*2/3</f>
        <v>388.89</v>
      </c>
      <c r="H39" s="90" t="e">
        <f>ROUND(F39/F14*J14,2)</f>
        <v>#VALUE!</v>
      </c>
      <c r="I39" s="35"/>
      <c r="J39" s="36">
        <f t="shared" si="0"/>
        <v>194.44</v>
      </c>
      <c r="K39" s="27"/>
      <c r="N39" s="7"/>
      <c r="O39" s="7"/>
    </row>
    <row r="40" spans="2:15">
      <c r="B40" s="26"/>
      <c r="C40" s="6" t="s">
        <v>56</v>
      </c>
      <c r="D40" s="79">
        <v>100</v>
      </c>
      <c r="E40" s="80"/>
      <c r="F40" s="53">
        <f>ROUND(D40/D14*H14,2)</f>
        <v>16.670000000000002</v>
      </c>
      <c r="G40" s="89">
        <f>ROUND(D40/D14*H13,2)*2/3</f>
        <v>55.55</v>
      </c>
      <c r="H40" s="90" t="e">
        <f>ROUND(F40/F14*J14,2)</f>
        <v>#VALUE!</v>
      </c>
      <c r="I40" s="35"/>
      <c r="J40" s="36">
        <f t="shared" si="0"/>
        <v>27.78</v>
      </c>
      <c r="K40" s="27"/>
      <c r="N40" s="7"/>
      <c r="O40" s="7"/>
    </row>
    <row r="41" spans="2:15">
      <c r="B41" s="26"/>
      <c r="C41" s="6" t="s">
        <v>72</v>
      </c>
      <c r="D41" s="79">
        <v>100</v>
      </c>
      <c r="E41" s="80"/>
      <c r="F41" s="53">
        <f>ROUND(D41/D14*H14,2)</f>
        <v>16.670000000000002</v>
      </c>
      <c r="G41" s="89">
        <f>ROUND(D41/D14*H13,2)*2/3</f>
        <v>55.55</v>
      </c>
      <c r="H41" s="90" t="e">
        <f>ROUND(F41/F15*J15,2)</f>
        <v>#VALUE!</v>
      </c>
      <c r="I41" s="35"/>
      <c r="J41" s="36">
        <f t="shared" si="0"/>
        <v>27.78</v>
      </c>
      <c r="K41" s="27"/>
      <c r="N41" s="7"/>
      <c r="O41" s="7"/>
    </row>
    <row r="42" spans="2:15" ht="15" customHeight="1">
      <c r="B42" s="26"/>
      <c r="C42" s="8" t="s">
        <v>27</v>
      </c>
      <c r="D42" s="126">
        <f>SUM(D23:D41)</f>
        <v>7492.47</v>
      </c>
      <c r="E42" s="127"/>
      <c r="F42" s="91">
        <f>SUM(F23:G41)</f>
        <v>5653.54</v>
      </c>
      <c r="G42" s="92"/>
      <c r="H42" s="121"/>
      <c r="I42" s="37"/>
      <c r="J42" s="38">
        <f>SUM(J23:J41)</f>
        <v>1838.93</v>
      </c>
      <c r="K42" s="27"/>
    </row>
    <row r="43" spans="2:15" ht="9.75" customHeight="1">
      <c r="B43" s="26"/>
      <c r="C43" s="124"/>
      <c r="D43" s="124"/>
      <c r="E43" s="124"/>
      <c r="F43" s="124"/>
      <c r="G43" s="124"/>
      <c r="H43" s="124"/>
      <c r="I43" s="124"/>
      <c r="J43" s="124"/>
      <c r="K43" s="27"/>
      <c r="O43" s="9"/>
    </row>
    <row r="44" spans="2:15">
      <c r="B44" s="26"/>
      <c r="C44" s="123" t="s">
        <v>28</v>
      </c>
      <c r="D44" s="123"/>
      <c r="E44" s="123"/>
      <c r="F44" s="123"/>
      <c r="G44" s="123"/>
      <c r="H44" s="123"/>
      <c r="I44" s="123"/>
      <c r="J44" s="123"/>
      <c r="K44" s="27"/>
    </row>
    <row r="45" spans="2:15" ht="27" customHeight="1">
      <c r="B45" s="26"/>
      <c r="C45" s="23" t="s">
        <v>10</v>
      </c>
      <c r="D45" s="125" t="s">
        <v>29</v>
      </c>
      <c r="E45" s="125"/>
      <c r="F45" s="125" t="s">
        <v>30</v>
      </c>
      <c r="G45" s="125"/>
      <c r="H45" s="125"/>
      <c r="I45" s="125" t="s">
        <v>13</v>
      </c>
      <c r="J45" s="125"/>
      <c r="K45" s="27"/>
    </row>
    <row r="46" spans="2:15">
      <c r="B46" s="26"/>
      <c r="C46" s="6" t="s">
        <v>31</v>
      </c>
      <c r="D46" s="79">
        <v>632.82000000000005</v>
      </c>
      <c r="E46" s="80"/>
      <c r="F46" s="122">
        <v>0</v>
      </c>
      <c r="G46" s="89"/>
      <c r="H46" s="90"/>
      <c r="I46" s="34"/>
      <c r="J46" s="36">
        <f>D46-F46</f>
        <v>632.82000000000005</v>
      </c>
      <c r="K46" s="27"/>
    </row>
    <row r="47" spans="2:15">
      <c r="B47" s="26"/>
      <c r="C47" s="6" t="s">
        <v>32</v>
      </c>
      <c r="D47" s="79">
        <v>379.69</v>
      </c>
      <c r="E47" s="80"/>
      <c r="F47" s="122">
        <v>0</v>
      </c>
      <c r="G47" s="89"/>
      <c r="H47" s="90"/>
      <c r="I47" s="34"/>
      <c r="J47" s="36">
        <v>0</v>
      </c>
      <c r="K47" s="27"/>
    </row>
    <row r="48" spans="2:15" ht="18.75" customHeight="1">
      <c r="B48" s="26"/>
      <c r="C48" s="8" t="s">
        <v>27</v>
      </c>
      <c r="D48" s="120">
        <f>SUM(D46:D47)</f>
        <v>1012.51</v>
      </c>
      <c r="E48" s="120"/>
      <c r="F48" s="91">
        <f>SUM(F46:F47)</f>
        <v>0</v>
      </c>
      <c r="G48" s="92"/>
      <c r="H48" s="121"/>
      <c r="I48" s="39"/>
      <c r="J48" s="38">
        <f>SUM(J46:J47)</f>
        <v>632.82000000000005</v>
      </c>
      <c r="K48" s="27"/>
    </row>
    <row r="49" spans="2:11" ht="27.75" customHeight="1">
      <c r="B49" s="26"/>
      <c r="C49" s="8" t="s">
        <v>33</v>
      </c>
      <c r="D49" s="119">
        <f>(D42+D48)</f>
        <v>8504.98</v>
      </c>
      <c r="E49" s="119"/>
      <c r="F49" s="11"/>
      <c r="G49" s="11"/>
      <c r="H49" s="10"/>
      <c r="I49" s="12"/>
      <c r="J49" s="11"/>
      <c r="K49" s="27"/>
    </row>
    <row r="50" spans="2:11">
      <c r="B50" s="26"/>
      <c r="C50" s="123" t="s">
        <v>34</v>
      </c>
      <c r="D50" s="123"/>
      <c r="E50" s="123"/>
      <c r="F50" s="123"/>
      <c r="G50" s="123"/>
      <c r="H50" s="123"/>
      <c r="I50" s="123"/>
      <c r="J50" s="123"/>
      <c r="K50" s="27"/>
    </row>
    <row r="51" spans="2:11" ht="28.5">
      <c r="B51" s="26"/>
      <c r="C51" s="23" t="s">
        <v>10</v>
      </c>
      <c r="D51" s="125" t="s">
        <v>35</v>
      </c>
      <c r="E51" s="125"/>
      <c r="F51" s="125" t="s">
        <v>36</v>
      </c>
      <c r="G51" s="125"/>
      <c r="H51" s="125"/>
      <c r="I51" s="125" t="s">
        <v>13</v>
      </c>
      <c r="J51" s="125"/>
      <c r="K51" s="27"/>
    </row>
    <row r="52" spans="2:11">
      <c r="B52" s="26"/>
      <c r="C52" s="6" t="s">
        <v>37</v>
      </c>
      <c r="D52" s="79">
        <v>82.88</v>
      </c>
      <c r="E52" s="80"/>
      <c r="F52" s="122">
        <f>ROUND((D52/D14*H14)+(D52/D14*H13*2/3),2)</f>
        <v>59.86</v>
      </c>
      <c r="G52" s="89"/>
      <c r="H52" s="40"/>
      <c r="I52" s="41"/>
      <c r="J52" s="36">
        <f>(D52-F52)</f>
        <v>23.02</v>
      </c>
      <c r="K52" s="27"/>
    </row>
    <row r="53" spans="2:11">
      <c r="B53" s="26"/>
      <c r="C53" s="6" t="s">
        <v>38</v>
      </c>
      <c r="D53" s="79">
        <v>47.57</v>
      </c>
      <c r="E53" s="80"/>
      <c r="F53" s="122">
        <f>F42*7.59/1000</f>
        <v>42.91</v>
      </c>
      <c r="G53" s="89"/>
      <c r="H53" s="40"/>
      <c r="I53" s="41"/>
      <c r="J53" s="36">
        <f>(D53-F53)</f>
        <v>4.66</v>
      </c>
      <c r="K53" s="27"/>
    </row>
    <row r="54" spans="2:11">
      <c r="B54" s="26"/>
      <c r="C54" s="6" t="s">
        <v>69</v>
      </c>
      <c r="D54" s="79">
        <v>100</v>
      </c>
      <c r="E54" s="80"/>
      <c r="F54" s="75">
        <f>D54</f>
        <v>100</v>
      </c>
      <c r="G54" s="76"/>
      <c r="H54" s="54"/>
      <c r="I54" s="55"/>
      <c r="J54" s="56">
        <f>(D54-F54)</f>
        <v>0</v>
      </c>
      <c r="K54" s="27"/>
    </row>
    <row r="55" spans="2:11">
      <c r="B55" s="26"/>
      <c r="C55" s="13" t="s">
        <v>27</v>
      </c>
      <c r="D55" s="77">
        <f>SUM(D52:D54)</f>
        <v>230.45</v>
      </c>
      <c r="E55" s="78"/>
      <c r="F55" s="91">
        <f>SUM(F52:F54)</f>
        <v>202.77</v>
      </c>
      <c r="G55" s="92"/>
      <c r="H55" s="42"/>
      <c r="I55" s="43"/>
      <c r="J55" s="44">
        <f>SUM(J52:J54)</f>
        <v>27.68</v>
      </c>
      <c r="K55" s="27"/>
    </row>
    <row r="56" spans="2:11">
      <c r="B56" s="26"/>
      <c r="C56" s="14"/>
      <c r="D56" s="15"/>
      <c r="E56" s="16"/>
      <c r="F56" s="15"/>
      <c r="G56" s="15"/>
      <c r="H56" s="16"/>
      <c r="I56" s="17"/>
      <c r="J56" s="18"/>
      <c r="K56" s="27"/>
    </row>
    <row r="57" spans="2:11" ht="7.5" customHeight="1">
      <c r="B57" s="26"/>
      <c r="C57" s="135"/>
      <c r="D57" s="135"/>
      <c r="E57" s="135"/>
      <c r="F57" s="135"/>
      <c r="G57" s="51"/>
      <c r="H57" s="10"/>
      <c r="I57" s="19"/>
      <c r="J57" s="11"/>
      <c r="K57" s="27"/>
    </row>
    <row r="58" spans="2:11" ht="15.75">
      <c r="B58" s="26"/>
      <c r="C58" s="136" t="s">
        <v>53</v>
      </c>
      <c r="D58" s="137"/>
      <c r="E58" s="138"/>
      <c r="F58" s="154">
        <f>IF(H10&gt;=10,J42,IF(H10&lt;5,J42,J42+J48))</f>
        <v>2471.75</v>
      </c>
      <c r="G58" s="155"/>
      <c r="H58" s="156"/>
      <c r="I58" s="45"/>
      <c r="J58" s="46">
        <f>SUM(J59:J60)</f>
        <v>2471.75</v>
      </c>
      <c r="K58" s="27"/>
    </row>
    <row r="59" spans="2:11" ht="15.75" customHeight="1">
      <c r="B59" s="26"/>
      <c r="C59" s="151" t="s">
        <v>54</v>
      </c>
      <c r="D59" s="152"/>
      <c r="E59" s="153"/>
      <c r="F59" s="47"/>
      <c r="G59" s="48"/>
      <c r="H59" s="48"/>
      <c r="I59" s="47"/>
      <c r="J59" s="46">
        <f>J55</f>
        <v>27.68</v>
      </c>
      <c r="K59" s="27"/>
    </row>
    <row r="60" spans="2:11" ht="15.75">
      <c r="B60" s="26"/>
      <c r="C60" s="148" t="s">
        <v>39</v>
      </c>
      <c r="D60" s="149"/>
      <c r="E60" s="150"/>
      <c r="F60" s="49"/>
      <c r="G60" s="50"/>
      <c r="H60" s="50"/>
      <c r="I60" s="49"/>
      <c r="J60" s="46">
        <f>IF(H10&gt;=10,J42-J55,IF(H10&lt;5,J42-J55,J42+J48-J55))</f>
        <v>2444.0700000000002</v>
      </c>
      <c r="K60" s="28"/>
    </row>
    <row r="61" spans="2:11" ht="61.5" customHeight="1">
      <c r="B61" s="26"/>
      <c r="C61" s="139" t="s">
        <v>40</v>
      </c>
      <c r="D61" s="140"/>
      <c r="E61" s="140"/>
      <c r="F61" s="140"/>
      <c r="G61" s="140"/>
      <c r="H61" s="140"/>
      <c r="I61" s="140"/>
      <c r="J61" s="141"/>
      <c r="K61" s="28"/>
    </row>
    <row r="62" spans="2:11" ht="40.5" customHeight="1">
      <c r="B62" s="26"/>
      <c r="C62" s="142"/>
      <c r="D62" s="143"/>
      <c r="E62" s="143"/>
      <c r="F62" s="143"/>
      <c r="G62" s="143"/>
      <c r="H62" s="143"/>
      <c r="I62" s="143"/>
      <c r="J62" s="144"/>
      <c r="K62" s="28"/>
    </row>
    <row r="63" spans="2:11" ht="23.25" customHeight="1">
      <c r="B63" s="26"/>
      <c r="C63" s="20"/>
      <c r="D63" s="145" t="s">
        <v>52</v>
      </c>
      <c r="E63" s="145"/>
      <c r="F63" s="29"/>
      <c r="G63" s="29"/>
      <c r="H63" s="146" t="s">
        <v>41</v>
      </c>
      <c r="I63" s="146"/>
      <c r="J63" s="146"/>
      <c r="K63" s="27"/>
    </row>
    <row r="64" spans="2:11" ht="23.25" customHeight="1">
      <c r="B64" s="26"/>
      <c r="C64" s="20"/>
      <c r="D64" s="22"/>
      <c r="E64" s="22"/>
      <c r="F64" s="22"/>
      <c r="G64" s="22"/>
      <c r="H64" s="22"/>
      <c r="I64" s="22"/>
      <c r="J64" s="22"/>
      <c r="K64" s="27"/>
    </row>
    <row r="65" spans="2:11" ht="23.25" customHeight="1">
      <c r="B65" s="26"/>
      <c r="C65" s="21" t="s">
        <v>46</v>
      </c>
      <c r="D65" s="147"/>
      <c r="E65" s="147"/>
      <c r="F65" s="22"/>
      <c r="G65" s="22"/>
      <c r="H65" s="147"/>
      <c r="I65" s="147"/>
      <c r="J65" s="147"/>
      <c r="K65" s="27"/>
    </row>
    <row r="66" spans="2:11" ht="23.25" customHeight="1">
      <c r="B66" s="26"/>
      <c r="C66" s="21" t="s">
        <v>47</v>
      </c>
      <c r="D66" s="147"/>
      <c r="E66" s="147"/>
      <c r="F66" s="29"/>
      <c r="G66" s="29"/>
      <c r="H66" s="147"/>
      <c r="I66" s="147"/>
      <c r="J66" s="147"/>
      <c r="K66" s="27"/>
    </row>
    <row r="67" spans="2:11" ht="23.25" customHeight="1">
      <c r="B67" s="26"/>
      <c r="C67" s="21" t="s">
        <v>48</v>
      </c>
      <c r="D67" s="147"/>
      <c r="E67" s="147"/>
      <c r="F67" s="29"/>
      <c r="G67" s="29"/>
      <c r="H67" s="147"/>
      <c r="I67" s="147"/>
      <c r="J67" s="147"/>
      <c r="K67" s="27"/>
    </row>
    <row r="68" spans="2:11" ht="27" customHeight="1" thickBot="1">
      <c r="B68" s="30"/>
      <c r="C68" s="31"/>
      <c r="D68" s="134"/>
      <c r="E68" s="134"/>
      <c r="F68" s="31"/>
      <c r="G68" s="31"/>
      <c r="H68" s="31"/>
      <c r="I68" s="31"/>
      <c r="J68" s="31"/>
      <c r="K68" s="32"/>
    </row>
    <row r="69" spans="2:11" ht="15.75" thickBot="1"/>
    <row r="70" spans="2:11" ht="15" customHeight="1">
      <c r="B70" s="128" t="s">
        <v>78</v>
      </c>
      <c r="C70" s="129"/>
      <c r="D70" s="129"/>
      <c r="E70" s="129"/>
      <c r="F70" s="129" t="s">
        <v>79</v>
      </c>
      <c r="G70" s="129"/>
      <c r="H70" s="129"/>
      <c r="I70" s="129"/>
      <c r="J70" s="129"/>
      <c r="K70" s="132"/>
    </row>
    <row r="71" spans="2:11" ht="13.5" customHeight="1" thickBot="1">
      <c r="B71" s="130"/>
      <c r="C71" s="131"/>
      <c r="D71" s="131"/>
      <c r="E71" s="131"/>
      <c r="F71" s="131"/>
      <c r="G71" s="131"/>
      <c r="H71" s="131"/>
      <c r="I71" s="131"/>
      <c r="J71" s="131"/>
      <c r="K71" s="133"/>
    </row>
  </sheetData>
  <sheetProtection password="DEB0" sheet="1" objects="1" scenarios="1" selectLockedCells="1"/>
  <mergeCells count="119">
    <mergeCell ref="D41:E41"/>
    <mergeCell ref="G41:H41"/>
    <mergeCell ref="I21:J22"/>
    <mergeCell ref="F58:H58"/>
    <mergeCell ref="D12:E12"/>
    <mergeCell ref="H12:J12"/>
    <mergeCell ref="D13:E13"/>
    <mergeCell ref="H13:J13"/>
    <mergeCell ref="D14:E14"/>
    <mergeCell ref="H14:J14"/>
    <mergeCell ref="D15:E15"/>
    <mergeCell ref="H15:J16"/>
    <mergeCell ref="D16:E16"/>
    <mergeCell ref="D17:E17"/>
    <mergeCell ref="H17:J17"/>
    <mergeCell ref="D18:E18"/>
    <mergeCell ref="H18:J18"/>
    <mergeCell ref="F15:G16"/>
    <mergeCell ref="F17:G18"/>
    <mergeCell ref="F51:H51"/>
    <mergeCell ref="I51:J51"/>
    <mergeCell ref="D52:E52"/>
    <mergeCell ref="D51:E51"/>
    <mergeCell ref="F52:G52"/>
    <mergeCell ref="C43:J43"/>
    <mergeCell ref="C44:J44"/>
    <mergeCell ref="D45:E45"/>
    <mergeCell ref="F45:H45"/>
    <mergeCell ref="I45:J45"/>
    <mergeCell ref="F48:H48"/>
    <mergeCell ref="D42:E42"/>
    <mergeCell ref="B70:E71"/>
    <mergeCell ref="F70:K71"/>
    <mergeCell ref="D68:E68"/>
    <mergeCell ref="C57:F57"/>
    <mergeCell ref="C58:E58"/>
    <mergeCell ref="C61:J62"/>
    <mergeCell ref="D63:E63"/>
    <mergeCell ref="H63:J63"/>
    <mergeCell ref="D65:E65"/>
    <mergeCell ref="H67:J67"/>
    <mergeCell ref="H65:J65"/>
    <mergeCell ref="D66:E66"/>
    <mergeCell ref="D67:E67"/>
    <mergeCell ref="C60:E60"/>
    <mergeCell ref="H66:J66"/>
    <mergeCell ref="C59:E59"/>
    <mergeCell ref="F21:H21"/>
    <mergeCell ref="H11:J11"/>
    <mergeCell ref="D28:E28"/>
    <mergeCell ref="D34:E34"/>
    <mergeCell ref="D36:E36"/>
    <mergeCell ref="D54:E54"/>
    <mergeCell ref="D37:E37"/>
    <mergeCell ref="D39:E39"/>
    <mergeCell ref="D40:E40"/>
    <mergeCell ref="D38:E38"/>
    <mergeCell ref="D49:E49"/>
    <mergeCell ref="D48:E48"/>
    <mergeCell ref="D47:E47"/>
    <mergeCell ref="D46:E46"/>
    <mergeCell ref="G38:H38"/>
    <mergeCell ref="G39:H39"/>
    <mergeCell ref="G40:H40"/>
    <mergeCell ref="F42:H42"/>
    <mergeCell ref="F46:H46"/>
    <mergeCell ref="F47:H47"/>
    <mergeCell ref="G37:H37"/>
    <mergeCell ref="F53:G53"/>
    <mergeCell ref="D35:E35"/>
    <mergeCell ref="C50:J50"/>
    <mergeCell ref="G31:H31"/>
    <mergeCell ref="G32:H32"/>
    <mergeCell ref="G33:H33"/>
    <mergeCell ref="G34:H34"/>
    <mergeCell ref="G35:H35"/>
    <mergeCell ref="G36:H36"/>
    <mergeCell ref="F55:G55"/>
    <mergeCell ref="B6:K6"/>
    <mergeCell ref="B7:K7"/>
    <mergeCell ref="H10:J10"/>
    <mergeCell ref="C8:J8"/>
    <mergeCell ref="H9:J9"/>
    <mergeCell ref="C9:C10"/>
    <mergeCell ref="D33:E33"/>
    <mergeCell ref="D32:E32"/>
    <mergeCell ref="D26:E26"/>
    <mergeCell ref="D31:E31"/>
    <mergeCell ref="D30:E30"/>
    <mergeCell ref="D29:E29"/>
    <mergeCell ref="D27:E27"/>
    <mergeCell ref="D11:E11"/>
    <mergeCell ref="D9:E10"/>
    <mergeCell ref="C19:J19"/>
    <mergeCell ref="C20:J20"/>
    <mergeCell ref="D1:H5"/>
    <mergeCell ref="B1:C5"/>
    <mergeCell ref="I1:K1"/>
    <mergeCell ref="I2:K2"/>
    <mergeCell ref="I3:K3"/>
    <mergeCell ref="I4:K4"/>
    <mergeCell ref="I5:K5"/>
    <mergeCell ref="F54:G54"/>
    <mergeCell ref="D55:E55"/>
    <mergeCell ref="D53:E53"/>
    <mergeCell ref="D21:E22"/>
    <mergeCell ref="C21:C22"/>
    <mergeCell ref="G22:H22"/>
    <mergeCell ref="G23:H23"/>
    <mergeCell ref="G24:H24"/>
    <mergeCell ref="G25:H25"/>
    <mergeCell ref="D23:E23"/>
    <mergeCell ref="D25:E25"/>
    <mergeCell ref="D24:E24"/>
    <mergeCell ref="G26:H26"/>
    <mergeCell ref="G27:H27"/>
    <mergeCell ref="G28:H28"/>
    <mergeCell ref="G29:H29"/>
    <mergeCell ref="G30:H30"/>
  </mergeCells>
  <printOptions horizontalCentered="1" verticalCentered="1"/>
  <pageMargins left="0.31496062992125984" right="0.31496062992125984" top="0.35433070866141736" bottom="0.35433070866141736" header="0.31496062992125984" footer="0.31496062992125984"/>
  <pageSetup paperSize="9" scale="64"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5434 - AÇIĞA ALINMA</vt:lpstr>
      <vt:lpstr>'5434 - AÇIĞA ALINMA'!Yazdırma_Alanı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KMÜ SGDB</dc:creator>
  <cp:lastModifiedBy>KMU</cp:lastModifiedBy>
  <cp:lastPrinted>2018-05-29T13:39:40Z</cp:lastPrinted>
  <dcterms:created xsi:type="dcterms:W3CDTF">2014-04-05T21:18:53Z</dcterms:created>
  <dcterms:modified xsi:type="dcterms:W3CDTF">2024-05-31T12:34:30Z</dcterms:modified>
</cp:coreProperties>
</file>